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84" i="1" l="1"/>
  <c r="E179" i="1"/>
  <c r="E174" i="1"/>
  <c r="E169" i="1"/>
  <c r="E164" i="1"/>
  <c r="E124" i="1"/>
  <c r="E127" i="1" s="1"/>
  <c r="E119" i="1"/>
  <c r="E122" i="1" s="1"/>
  <c r="E79" i="1"/>
  <c r="E82" i="1" s="1"/>
  <c r="E74" i="1"/>
  <c r="E77" i="1" s="1"/>
  <c r="E69" i="1"/>
  <c r="E72" i="1" s="1"/>
  <c r="E59" i="1"/>
  <c r="E62" i="1" s="1"/>
  <c r="E54" i="1"/>
  <c r="E57" i="1" s="1"/>
  <c r="E49" i="1"/>
  <c r="E52" i="1" s="1"/>
  <c r="E44" i="1"/>
  <c r="E47" i="1" s="1"/>
  <c r="E67" i="1"/>
  <c r="E42" i="1"/>
  <c r="E39" i="1"/>
  <c r="E23" i="1"/>
  <c r="E27" i="1"/>
  <c r="E146" i="1" l="1"/>
  <c r="E36" i="1"/>
  <c r="E22" i="1"/>
  <c r="E21" i="1"/>
  <c r="E20" i="1"/>
  <c r="E33" i="1" l="1"/>
  <c r="E97" i="1" l="1"/>
  <c r="E87" i="1"/>
  <c r="E142" i="1" l="1"/>
  <c r="E155" i="1" s="1"/>
  <c r="E29" i="1" l="1"/>
  <c r="E296" i="1" l="1"/>
  <c r="E276" i="1"/>
  <c r="E236" i="1"/>
  <c r="E216" i="1"/>
  <c r="E206" i="1"/>
  <c r="E233" i="1"/>
  <c r="E293" i="1" l="1"/>
  <c r="E273" i="1"/>
  <c r="E213" i="1"/>
  <c r="E203" i="1"/>
  <c r="E102" i="1"/>
  <c r="E196" i="1" l="1"/>
  <c r="E31" i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<sst xmlns="http://schemas.openxmlformats.org/spreadsheetml/2006/main" count="1132" uniqueCount="199">
  <si>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</si>
  <si>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</si>
  <si>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</si>
  <si>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</si>
  <si>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</si>
  <si>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</si>
  <si>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</si>
  <si>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</si>
  <si>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</si>
  <si>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</si>
  <si>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</si>
  <si>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</si>
  <si>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</si>
  <si>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</si>
  <si>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</si>
  <si>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</si>
  <si>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</si>
  <si>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</si>
  <si>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</si>
  <si>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</si>
  <si>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</si>
  <si>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</si>
  <si>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</si>
  <si>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</si>
  <si>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</si>
  <si>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</si>
  <si>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</si>
  <si>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</si>
  <si>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</si>
  <si>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</si>
  <si>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</si>
  <si>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</si>
  <si>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</si>
  <si>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</si>
  <si>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</si>
  <si>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</si>
  <si>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</si>
  <si>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</si>
  <si>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</si>
  <si>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</si>
  <si>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</si>
  <si>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</si>
  <si>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</si>
  <si>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</si>
  <si>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</si>
  <si>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</si>
  <si>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</si>
  <si>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</si>
  <si>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</si>
  <si>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</si>
  <si>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</si>
  <si>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</si>
  <si>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</si>
  <si>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</si>
  <si>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</si>
  <si>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</si>
  <si>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</si>
  <si>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</si>
  <si>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</si>
  <si>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</si>
  <si>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</si>
  <si>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</si>
  <si>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</si>
  <si>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</si>
  <si>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</si>
  <si>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</si>
  <si>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</si>
  <si>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</si>
  <si>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</si>
  <si>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</si>
  <si>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</si>
  <si>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</si>
  <si>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</si>
  <si>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</si>
  <si>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</si>
  <si>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</si>
  <si>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</si>
  <si>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</si>
  <si>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</si>
  <si>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</si>
  <si>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</si>
  <si>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</si>
  <si>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</si>
  <si>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</si>
  <si>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</si>
  <si>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</si>
  <si>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</si>
  <si>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</si>
  <si>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</si>
  <si>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</si>
  <si>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</si>
  <si>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</si>
  <si>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</si>
  <si>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</si>
  <si>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</si>
  <si>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</si>
  <si>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</si>
  <si>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</si>
  <si>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</si>
  <si>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</si>
  <si>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</si>
  <si>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</si>
  <si>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</si>
  <si>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</si>
  <si>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</si>
  <si>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</si>
  <si>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</si>
  <si>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</si>
  <si>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</si>
  <si>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</si>
  <si>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</si>
  <si>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</si>
  <si>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</si>
  <si>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</si>
  <si>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</si>
  <si>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</si>
  <si>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</si>
  <si>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</si>
  <si>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</si>
  <si>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</si>
  <si>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</si>
  <si>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</si>
  <si>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</si>
  <si>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</si>
  <si>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</si>
  <si>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</si>
  <si>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</si>
  <si>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</si>
  <si>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</si>
  <si>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</si>
  <si>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</si>
  <si>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</si>
  <si>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</si>
  <si>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</si>
  <si>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</si>
  <si>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</si>
  <si>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</si>
  <si>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</si>
  <si>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</si>
  <si>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</si>
  <si>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</si>
  <si>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</si>
  <si>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</si>
  <si>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</si>
  <si>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</si>
  <si>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</si>
  <si>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</si>
  <si>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</si>
  <si>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</si>
  <si>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</si>
  <si>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</si>
  <si>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</si>
  <si>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</si>
  <si>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</si>
  <si>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</si>
  <si>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</si>
  <si>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</si>
  <si>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</si>
  <si>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</si>
  <si>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</si>
  <si>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</si>
  <si>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</si>
  <si>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</si>
  <si>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</si>
  <si>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</si>
  <si>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</si>
  <si>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</si>
  <si>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</si>
  <si>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</si>
  <si>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</si>
  <si>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</si>
  <si>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</si>
  <si>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</si>
  <si>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</si>
  <si>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</si>
  <si>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</si>
  <si>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</si>
  <si>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</si>
  <si>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</si>
  <si>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</si>
  <si>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</si>
  <si>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</si>
  <si>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</si>
  <si>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</si>
  <si>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</si>
  <si>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</si>
  <si>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</si>
  <si>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</si>
  <si>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</si>
  <si>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</si>
  <si>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</si>
  <si>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</si>
  <si>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</si>
  <si>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</si>
  <si>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</si>
  <si>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</si>
  <si>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общая площадь дома, кв. м. 3 585</t>
  </si>
  <si>
    <t>по адресу ул. Николаева, д. 11б</t>
  </si>
  <si>
    <t>Отчет ООО УК "Триумф" за 2022год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</si>
</sst>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43" fontId="1" fillId="0" borderId="0" xfId="0" applyNumberFormat="1" applyFont="1" applyFill="1" applyAlignment="1">
      <alignment horizontal="center"/>
    </xf>
    <xf numFmtId="39" fontId="3" fillId="0" borderId="6" xfId="0" applyNumberFormat="1" applyFont="1" applyFill="1" applyBorder="1" applyAlignment="1">
      <alignment vertical="center" wrapText="1"/>
    </xf>
    <xf numFmtId="43" fontId="7" fillId="2" borderId="6" xfId="3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3" fontId="3" fillId="3" borderId="6" xfId="0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39" fontId="3" fillId="0" borderId="6" xfId="3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127" zoomScaleNormal="100" zoomScaleSheetLayoutView="100" workbookViewId="0">
      <selection activeCell="E27" sqref="E27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4.42578125" style="4" customWidth="1"/>
    <col min="7" max="16384" width="9.140625" style="1"/>
  </cols>
  <sheetData>
    <row r="1" spans="1:6" ht="13.9" x14ac:dyDescent="0.25">
      <c r="D1" s="2"/>
      <c r="E1" s="3"/>
    </row>
    <row r="2" spans="1:6" ht="13.9" x14ac:dyDescent="0.25">
      <c r="D2" s="2"/>
      <c r="E2" s="2"/>
    </row>
    <row r="3" spans="1:6" ht="15" customHeight="1" x14ac:dyDescent="0.25">
      <c r="A3" s="53" t="s">
        <v>198</v>
      </c>
      <c r="B3" s="53"/>
      <c r="C3" s="53"/>
      <c r="D3" s="53"/>
      <c r="E3" s="53"/>
    </row>
    <row r="4" spans="1:6" ht="15" customHeight="1" x14ac:dyDescent="0.25">
      <c r="A4" s="53" t="s">
        <v>0</v>
      </c>
      <c r="B4" s="53"/>
      <c r="C4" s="53"/>
      <c r="D4" s="53"/>
      <c r="E4" s="53"/>
    </row>
    <row r="5" spans="1:6" ht="15" customHeight="1" x14ac:dyDescent="0.25">
      <c r="A5" s="53" t="s">
        <v>197</v>
      </c>
      <c r="B5" s="53"/>
      <c r="C5" s="53"/>
      <c r="D5" s="53"/>
      <c r="E5" s="53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4" t="s">
        <v>196</v>
      </c>
      <c r="B7" s="54"/>
      <c r="C7" s="54"/>
      <c r="D7" s="54"/>
      <c r="E7" s="54"/>
    </row>
    <row r="8" spans="1:6" x14ac:dyDescent="0.25">
      <c r="A8" s="54" t="s">
        <v>1</v>
      </c>
      <c r="B8" s="54"/>
      <c r="C8" s="54"/>
      <c r="D8" s="54"/>
      <c r="E8" s="54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7" t="s">
        <v>14</v>
      </c>
      <c r="B14" s="48"/>
      <c r="C14" s="48"/>
      <c r="D14" s="48"/>
      <c r="E14" s="49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7">
        <v>-44355.039999999994</v>
      </c>
      <c r="F16" s="42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  <c r="F17" s="42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57093.259999999995</v>
      </c>
      <c r="F18" s="42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767041.37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2">
        <f>E19*0.614</f>
        <v>470963.40117999999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2">
        <f>E19*0.191</f>
        <v>146504.90166999999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2">
        <f>E19*0.195</f>
        <v>149573.06715000002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2">
        <f>E24+E27+E28</f>
        <v>730643.69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684443.69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>
        <f>66000*0.7</f>
        <v>46200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686288.64999999991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43">
        <f>E29-E36</f>
        <v>60562.75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139690.94000000006</v>
      </c>
    </row>
    <row r="34" spans="1:6" ht="36.75" customHeight="1" x14ac:dyDescent="0.25">
      <c r="A34" s="47" t="s">
        <v>66</v>
      </c>
      <c r="B34" s="48"/>
      <c r="C34" s="48"/>
      <c r="D34" s="48"/>
      <c r="E34" s="49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1">
        <f>E39+E44+E49+E54+E59+E69+E74+E84+E94+E99+E64+E124+E79+E119</f>
        <v>625725.89999999991</v>
      </c>
    </row>
    <row r="37" spans="1:6" ht="34.5" customHeight="1" x14ac:dyDescent="0.25">
      <c r="A37" s="47" t="s">
        <v>71</v>
      </c>
      <c r="B37" s="48"/>
      <c r="C37" s="48"/>
      <c r="D37" s="48"/>
      <c r="E37" s="49"/>
    </row>
    <row r="38" spans="1:6" ht="38.25" x14ac:dyDescent="0.25">
      <c r="A38" s="50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1"/>
      <c r="B39" s="10" t="s">
        <v>70</v>
      </c>
      <c r="C39" s="11" t="s">
        <v>17</v>
      </c>
      <c r="D39" s="10" t="s">
        <v>70</v>
      </c>
      <c r="E39" s="31">
        <f>0.6*3585*12</f>
        <v>25812</v>
      </c>
    </row>
    <row r="40" spans="1:6" x14ac:dyDescent="0.25">
      <c r="A40" s="51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51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2"/>
      <c r="B42" s="10" t="s">
        <v>78</v>
      </c>
      <c r="C42" s="11" t="s">
        <v>17</v>
      </c>
      <c r="D42" s="10" t="s">
        <v>78</v>
      </c>
      <c r="E42" s="33">
        <f>E39/3585/12</f>
        <v>0.6</v>
      </c>
    </row>
    <row r="43" spans="1:6" ht="63.75" x14ac:dyDescent="0.25">
      <c r="A43" s="50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1"/>
      <c r="B44" s="10" t="s">
        <v>70</v>
      </c>
      <c r="C44" s="11" t="s">
        <v>17</v>
      </c>
      <c r="D44" s="10" t="s">
        <v>70</v>
      </c>
      <c r="E44" s="31">
        <f>2.05*3585*12</f>
        <v>88190.999999999985</v>
      </c>
    </row>
    <row r="45" spans="1:6" x14ac:dyDescent="0.25">
      <c r="A45" s="51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25">
      <c r="A46" s="51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2"/>
      <c r="B47" s="10" t="s">
        <v>78</v>
      </c>
      <c r="C47" s="11" t="s">
        <v>17</v>
      </c>
      <c r="D47" s="10" t="s">
        <v>78</v>
      </c>
      <c r="E47" s="33">
        <f>E44/3585/12</f>
        <v>2.0499999999999994</v>
      </c>
    </row>
    <row r="48" spans="1:6" ht="25.5" x14ac:dyDescent="0.25">
      <c r="A48" s="50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1"/>
      <c r="B49" s="10" t="s">
        <v>70</v>
      </c>
      <c r="C49" s="11" t="s">
        <v>17</v>
      </c>
      <c r="D49" s="10" t="s">
        <v>70</v>
      </c>
      <c r="E49" s="31">
        <f>2.7*3585*12</f>
        <v>116154</v>
      </c>
    </row>
    <row r="50" spans="1:6" ht="38.25" x14ac:dyDescent="0.25">
      <c r="A50" s="51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51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2"/>
      <c r="B52" s="10" t="s">
        <v>78</v>
      </c>
      <c r="C52" s="11" t="s">
        <v>17</v>
      </c>
      <c r="D52" s="10" t="s">
        <v>78</v>
      </c>
      <c r="E52" s="33">
        <f>E49/3585/12</f>
        <v>2.6999999999999997</v>
      </c>
    </row>
    <row r="53" spans="1:6" ht="25.5" x14ac:dyDescent="0.25">
      <c r="A53" s="50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1"/>
      <c r="B54" s="10" t="s">
        <v>70</v>
      </c>
      <c r="C54" s="11" t="s">
        <v>17</v>
      </c>
      <c r="D54" s="10" t="s">
        <v>70</v>
      </c>
      <c r="E54" s="31">
        <f>2.03*3585*12</f>
        <v>87330.599999999991</v>
      </c>
    </row>
    <row r="55" spans="1:6" x14ac:dyDescent="0.25">
      <c r="A55" s="51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51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2"/>
      <c r="B57" s="10" t="s">
        <v>78</v>
      </c>
      <c r="C57" s="11" t="s">
        <v>17</v>
      </c>
      <c r="D57" s="10" t="s">
        <v>78</v>
      </c>
      <c r="E57" s="33">
        <f>E54/3585/12</f>
        <v>2.0299999999999998</v>
      </c>
    </row>
    <row r="58" spans="1:6" ht="25.5" x14ac:dyDescent="0.25">
      <c r="A58" s="50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1"/>
      <c r="B59" s="10" t="s">
        <v>70</v>
      </c>
      <c r="C59" s="11" t="s">
        <v>17</v>
      </c>
      <c r="D59" s="10" t="s">
        <v>70</v>
      </c>
      <c r="E59" s="31">
        <f>0.18*3585*12</f>
        <v>7743.5999999999995</v>
      </c>
    </row>
    <row r="60" spans="1:6" x14ac:dyDescent="0.25">
      <c r="A60" s="51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51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2"/>
      <c r="B62" s="10" t="s">
        <v>78</v>
      </c>
      <c r="C62" s="11" t="s">
        <v>17</v>
      </c>
      <c r="D62" s="10" t="s">
        <v>78</v>
      </c>
      <c r="E62" s="33">
        <f>E59/3585/12</f>
        <v>0.17999999999999997</v>
      </c>
    </row>
    <row r="63" spans="1:6" ht="25.5" x14ac:dyDescent="0.25">
      <c r="A63" s="50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1"/>
      <c r="B64" s="10" t="s">
        <v>70</v>
      </c>
      <c r="C64" s="11" t="s">
        <v>17</v>
      </c>
      <c r="D64" s="10" t="s">
        <v>70</v>
      </c>
      <c r="E64" s="31"/>
    </row>
    <row r="65" spans="1:6" ht="25.5" x14ac:dyDescent="0.25">
      <c r="A65" s="51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51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2"/>
      <c r="B67" s="10" t="s">
        <v>78</v>
      </c>
      <c r="C67" s="11" t="s">
        <v>17</v>
      </c>
      <c r="D67" s="10" t="s">
        <v>78</v>
      </c>
      <c r="E67" s="33">
        <f>E64/3585/12</f>
        <v>0</v>
      </c>
    </row>
    <row r="68" spans="1:6" ht="25.5" x14ac:dyDescent="0.25">
      <c r="A68" s="50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1"/>
      <c r="B69" s="10" t="s">
        <v>70</v>
      </c>
      <c r="C69" s="11" t="s">
        <v>17</v>
      </c>
      <c r="D69" s="10" t="s">
        <v>70</v>
      </c>
      <c r="E69" s="31">
        <f>0.6*3585*12</f>
        <v>25812</v>
      </c>
    </row>
    <row r="70" spans="1:6" x14ac:dyDescent="0.25">
      <c r="A70" s="51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51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2"/>
      <c r="B72" s="10" t="s">
        <v>78</v>
      </c>
      <c r="C72" s="11" t="s">
        <v>17</v>
      </c>
      <c r="D72" s="10" t="s">
        <v>78</v>
      </c>
      <c r="E72" s="33">
        <f>E69/3585/12</f>
        <v>0.6</v>
      </c>
    </row>
    <row r="73" spans="1:6" ht="25.5" x14ac:dyDescent="0.25">
      <c r="A73" s="50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1"/>
      <c r="B74" s="10" t="s">
        <v>70</v>
      </c>
      <c r="C74" s="11" t="s">
        <v>17</v>
      </c>
      <c r="D74" s="10" t="s">
        <v>70</v>
      </c>
      <c r="E74" s="31">
        <f>3.5*3585*12</f>
        <v>150570</v>
      </c>
    </row>
    <row r="75" spans="1:6" ht="38.25" x14ac:dyDescent="0.25">
      <c r="A75" s="51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51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2"/>
      <c r="B77" s="10" t="s">
        <v>78</v>
      </c>
      <c r="C77" s="11" t="s">
        <v>17</v>
      </c>
      <c r="D77" s="10" t="s">
        <v>78</v>
      </c>
      <c r="E77" s="33">
        <f>E74/3585/12</f>
        <v>3.5</v>
      </c>
    </row>
    <row r="78" spans="1:6" ht="51" x14ac:dyDescent="0.25">
      <c r="A78" s="50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1"/>
      <c r="B79" s="10" t="s">
        <v>70</v>
      </c>
      <c r="C79" s="11" t="s">
        <v>17</v>
      </c>
      <c r="D79" s="10" t="s">
        <v>70</v>
      </c>
      <c r="E79" s="31">
        <f>(1.42+0.76)*3585*12</f>
        <v>93783.599999999991</v>
      </c>
    </row>
    <row r="80" spans="1:6" x14ac:dyDescent="0.25">
      <c r="A80" s="51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51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2"/>
      <c r="B82" s="10" t="s">
        <v>78</v>
      </c>
      <c r="C82" s="11" t="s">
        <v>17</v>
      </c>
      <c r="D82" s="10" t="s">
        <v>78</v>
      </c>
      <c r="E82" s="33">
        <f>E79/3585/12</f>
        <v>2.1799999999999997</v>
      </c>
    </row>
    <row r="83" spans="1:6" ht="25.5" hidden="1" x14ac:dyDescent="0.25">
      <c r="A83" s="50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hidden="1" x14ac:dyDescent="0.25">
      <c r="A84" s="51"/>
      <c r="B84" s="10" t="s">
        <v>70</v>
      </c>
      <c r="C84" s="11" t="s">
        <v>17</v>
      </c>
      <c r="D84" s="10" t="s">
        <v>70</v>
      </c>
      <c r="E84" s="31"/>
    </row>
    <row r="85" spans="1:6" ht="38.25" hidden="1" x14ac:dyDescent="0.25">
      <c r="A85" s="51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hidden="1" customHeight="1" x14ac:dyDescent="0.25">
      <c r="A86" s="51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hidden="1" x14ac:dyDescent="0.25">
      <c r="A87" s="52"/>
      <c r="B87" s="10" t="s">
        <v>78</v>
      </c>
      <c r="C87" s="11" t="s">
        <v>17</v>
      </c>
      <c r="D87" s="10" t="s">
        <v>78</v>
      </c>
      <c r="E87" s="33">
        <f>E84/12/8765.1</f>
        <v>0</v>
      </c>
    </row>
    <row r="88" spans="1:6" ht="25.5" hidden="1" x14ac:dyDescent="0.25">
      <c r="A88" s="50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hidden="1" x14ac:dyDescent="0.25">
      <c r="A89" s="51"/>
      <c r="B89" s="10" t="s">
        <v>70</v>
      </c>
      <c r="C89" s="11" t="s">
        <v>17</v>
      </c>
      <c r="D89" s="10" t="s">
        <v>70</v>
      </c>
      <c r="E89" s="12"/>
    </row>
    <row r="90" spans="1:6" hidden="1" x14ac:dyDescent="0.25">
      <c r="A90" s="51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hidden="1" customHeight="1" x14ac:dyDescent="0.25">
      <c r="A91" s="51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hidden="1" x14ac:dyDescent="0.25">
      <c r="A92" s="52"/>
      <c r="B92" s="10" t="s">
        <v>78</v>
      </c>
      <c r="C92" s="11" t="s">
        <v>17</v>
      </c>
      <c r="D92" s="10" t="s">
        <v>78</v>
      </c>
      <c r="E92" s="19"/>
    </row>
    <row r="93" spans="1:6" ht="25.5" hidden="1" x14ac:dyDescent="0.25">
      <c r="A93" s="50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hidden="1" x14ac:dyDescent="0.25">
      <c r="A94" s="51"/>
      <c r="B94" s="10" t="s">
        <v>70</v>
      </c>
      <c r="C94" s="11" t="s">
        <v>17</v>
      </c>
      <c r="D94" s="10" t="s">
        <v>70</v>
      </c>
      <c r="E94" s="31"/>
    </row>
    <row r="95" spans="1:6" hidden="1" x14ac:dyDescent="0.25">
      <c r="A95" s="51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hidden="1" customHeight="1" x14ac:dyDescent="0.25">
      <c r="A96" s="51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hidden="1" x14ac:dyDescent="0.25">
      <c r="A97" s="52"/>
      <c r="B97" s="10" t="s">
        <v>78</v>
      </c>
      <c r="C97" s="11" t="s">
        <v>17</v>
      </c>
      <c r="D97" s="10" t="s">
        <v>78</v>
      </c>
      <c r="E97" s="33">
        <f>E94/12/8765.1</f>
        <v>0</v>
      </c>
    </row>
    <row r="98" spans="1:6" ht="25.5" hidden="1" x14ac:dyDescent="0.25">
      <c r="A98" s="50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51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51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51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52"/>
      <c r="B102" s="10" t="s">
        <v>78</v>
      </c>
      <c r="C102" s="11" t="s">
        <v>17</v>
      </c>
      <c r="D102" s="10" t="s">
        <v>78</v>
      </c>
      <c r="E102" s="33">
        <f>E99/9.322/8765.1</f>
        <v>0</v>
      </c>
    </row>
    <row r="103" spans="1:6" ht="38.25" hidden="1" x14ac:dyDescent="0.25">
      <c r="A103" s="50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51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51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51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52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50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51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51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51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52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50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51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51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51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52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50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51"/>
      <c r="B119" s="10" t="s">
        <v>70</v>
      </c>
      <c r="C119" s="11" t="s">
        <v>17</v>
      </c>
      <c r="D119" s="10" t="s">
        <v>70</v>
      </c>
      <c r="E119" s="12">
        <f>0.35*3585*12</f>
        <v>15057</v>
      </c>
    </row>
    <row r="120" spans="1:6" x14ac:dyDescent="0.25">
      <c r="A120" s="51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51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52"/>
      <c r="B122" s="10" t="s">
        <v>78</v>
      </c>
      <c r="C122" s="11" t="s">
        <v>17</v>
      </c>
      <c r="D122" s="10" t="s">
        <v>78</v>
      </c>
      <c r="E122" s="33">
        <f>E119/3585/12</f>
        <v>0.35000000000000003</v>
      </c>
    </row>
    <row r="123" spans="1:6" ht="51" x14ac:dyDescent="0.25">
      <c r="A123" s="50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1"/>
      <c r="B124" s="10" t="s">
        <v>70</v>
      </c>
      <c r="C124" s="11" t="s">
        <v>17</v>
      </c>
      <c r="D124" s="10" t="s">
        <v>70</v>
      </c>
      <c r="E124" s="31">
        <f>(0.33*10+0.48*2)/12*3585*12</f>
        <v>15272.099999999999</v>
      </c>
    </row>
    <row r="125" spans="1:6" x14ac:dyDescent="0.25">
      <c r="A125" s="51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51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2"/>
      <c r="B127" s="10" t="s">
        <v>78</v>
      </c>
      <c r="C127" s="11" t="s">
        <v>17</v>
      </c>
      <c r="D127" s="10" t="s">
        <v>78</v>
      </c>
      <c r="E127" s="33">
        <f>E124/3585/12</f>
        <v>0.35499999999999998</v>
      </c>
    </row>
    <row r="128" spans="1:6" ht="25.5" x14ac:dyDescent="0.25">
      <c r="A128" s="50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51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51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51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2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50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51"/>
      <c r="B134" s="10" t="s">
        <v>70</v>
      </c>
      <c r="C134" s="11" t="s">
        <v>17</v>
      </c>
      <c r="D134" s="10" t="s">
        <v>70</v>
      </c>
      <c r="E134" s="12"/>
    </row>
    <row r="135" spans="1:6" ht="38.25" x14ac:dyDescent="0.25">
      <c r="A135" s="51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51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2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7" t="s">
        <v>106</v>
      </c>
      <c r="B138" s="48"/>
      <c r="C138" s="48"/>
      <c r="D138" s="48"/>
      <c r="E138" s="49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40">
        <v>3759.3300000000004</v>
      </c>
    </row>
    <row r="142" spans="1:6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2">
        <f>E161+E166+E171+E181+E176</f>
        <v>40875.58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1">
        <f>E147</f>
        <v>47489.78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v>47489.78</v>
      </c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E141+E142-E146</f>
        <v>-2854.8699999999953</v>
      </c>
    </row>
    <row r="156" spans="1:5" ht="36.75" customHeight="1" x14ac:dyDescent="0.25">
      <c r="A156" s="47" t="s">
        <v>126</v>
      </c>
      <c r="B156" s="48"/>
      <c r="C156" s="48"/>
      <c r="D156" s="48"/>
      <c r="E156" s="49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7" t="s">
        <v>129</v>
      </c>
      <c r="B159" s="48"/>
      <c r="C159" s="48"/>
      <c r="D159" s="48"/>
      <c r="E159" s="49"/>
    </row>
    <row r="160" spans="1:5" ht="51" x14ac:dyDescent="0.25">
      <c r="A160" s="50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51"/>
      <c r="B161" s="10" t="s">
        <v>70</v>
      </c>
      <c r="C161" s="11" t="s">
        <v>17</v>
      </c>
      <c r="D161" s="10" t="s">
        <v>70</v>
      </c>
      <c r="E161" s="31">
        <v>2789.65</v>
      </c>
    </row>
    <row r="162" spans="1:6" x14ac:dyDescent="0.25">
      <c r="A162" s="51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51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2"/>
      <c r="B164" s="10" t="s">
        <v>78</v>
      </c>
      <c r="C164" s="11" t="s">
        <v>17</v>
      </c>
      <c r="D164" s="10" t="s">
        <v>78</v>
      </c>
      <c r="E164" s="33">
        <f>E161/3585/12</f>
        <v>6.4845420734542067E-2</v>
      </c>
      <c r="F164" s="5"/>
    </row>
    <row r="165" spans="1:6" ht="63.75" x14ac:dyDescent="0.25">
      <c r="A165" s="50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51"/>
      <c r="B166" s="10" t="s">
        <v>70</v>
      </c>
      <c r="C166" s="11" t="s">
        <v>17</v>
      </c>
      <c r="D166" s="10" t="s">
        <v>70</v>
      </c>
      <c r="E166" s="31">
        <v>13410.41</v>
      </c>
      <c r="F166" s="5"/>
    </row>
    <row r="167" spans="1:6" x14ac:dyDescent="0.25">
      <c r="A167" s="51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51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2"/>
      <c r="B169" s="10" t="s">
        <v>78</v>
      </c>
      <c r="C169" s="11" t="s">
        <v>17</v>
      </c>
      <c r="D169" s="10" t="s">
        <v>78</v>
      </c>
      <c r="E169" s="33">
        <f>E166/3585/12</f>
        <v>0.31172501162250116</v>
      </c>
      <c r="F169" s="5"/>
    </row>
    <row r="170" spans="1:6" ht="63.75" x14ac:dyDescent="0.25">
      <c r="A170" s="50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51"/>
      <c r="B171" s="10" t="s">
        <v>70</v>
      </c>
      <c r="C171" s="11" t="s">
        <v>17</v>
      </c>
      <c r="D171" s="10" t="s">
        <v>70</v>
      </c>
      <c r="E171" s="31">
        <v>615.65</v>
      </c>
      <c r="F171" s="5"/>
    </row>
    <row r="172" spans="1:6" x14ac:dyDescent="0.25">
      <c r="A172" s="51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51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2"/>
      <c r="B174" s="10" t="s">
        <v>78</v>
      </c>
      <c r="C174" s="11" t="s">
        <v>17</v>
      </c>
      <c r="D174" s="10" t="s">
        <v>78</v>
      </c>
      <c r="E174" s="33">
        <f>E171/3585/12</f>
        <v>1.4310785681078568E-2</v>
      </c>
      <c r="F174" s="5"/>
    </row>
    <row r="175" spans="1:6" ht="38.25" x14ac:dyDescent="0.25">
      <c r="A175" s="50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51"/>
      <c r="B176" s="10" t="s">
        <v>70</v>
      </c>
      <c r="C176" s="11" t="s">
        <v>17</v>
      </c>
      <c r="D176" s="10" t="s">
        <v>70</v>
      </c>
      <c r="E176" s="31">
        <v>3622.65</v>
      </c>
      <c r="F176" s="5"/>
    </row>
    <row r="177" spans="1:6" x14ac:dyDescent="0.25">
      <c r="A177" s="51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51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2"/>
      <c r="B179" s="10" t="s">
        <v>78</v>
      </c>
      <c r="C179" s="11" t="s">
        <v>17</v>
      </c>
      <c r="D179" s="10" t="s">
        <v>78</v>
      </c>
      <c r="E179" s="33">
        <f>E176/3585/12</f>
        <v>8.4208507670850766E-2</v>
      </c>
      <c r="F179" s="5"/>
    </row>
    <row r="180" spans="1:6" ht="51" x14ac:dyDescent="0.25">
      <c r="A180" s="50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51"/>
      <c r="B181" s="10" t="s">
        <v>70</v>
      </c>
      <c r="C181" s="11" t="s">
        <v>17</v>
      </c>
      <c r="D181" s="10" t="s">
        <v>70</v>
      </c>
      <c r="E181" s="31">
        <v>20437.22</v>
      </c>
      <c r="F181" s="5"/>
    </row>
    <row r="182" spans="1:6" x14ac:dyDescent="0.25">
      <c r="A182" s="51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51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2"/>
      <c r="B184" s="10" t="s">
        <v>78</v>
      </c>
      <c r="C184" s="11" t="s">
        <v>17</v>
      </c>
      <c r="D184" s="10" t="s">
        <v>78</v>
      </c>
      <c r="E184" s="33">
        <f>E181/3585/12</f>
        <v>0.47506322640632265</v>
      </c>
    </row>
    <row r="185" spans="1:6" ht="15" hidden="1" customHeight="1" x14ac:dyDescent="0.25">
      <c r="A185" s="47" t="s">
        <v>137</v>
      </c>
      <c r="B185" s="48"/>
      <c r="C185" s="48"/>
      <c r="D185" s="48"/>
      <c r="E185" s="49"/>
    </row>
    <row r="186" spans="1:6" hidden="1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hidden="1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hidden="1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hidden="1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47" t="s">
        <v>147</v>
      </c>
      <c r="B190" s="48"/>
      <c r="C190" s="48"/>
      <c r="D190" s="48"/>
      <c r="E190" s="49"/>
    </row>
    <row r="191" spans="1:6" hidden="1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6" hidden="1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6" hidden="1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6" ht="25.5" hidden="1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6" hidden="1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5">
        <f>E203+E213+E233+E273+E293</f>
        <v>0</v>
      </c>
    </row>
    <row r="197" spans="1:6" ht="20.25" hidden="1" customHeight="1" x14ac:dyDescent="0.25">
      <c r="A197" s="47" t="s">
        <v>154</v>
      </c>
      <c r="B197" s="48"/>
      <c r="C197" s="48"/>
      <c r="D197" s="48"/>
      <c r="E197" s="49"/>
    </row>
    <row r="198" spans="1:6" hidden="1" x14ac:dyDescent="0.25">
      <c r="A198" s="44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6" hidden="1" x14ac:dyDescent="0.25">
      <c r="A199" s="45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6" ht="15" hidden="1" customHeight="1" x14ac:dyDescent="0.25">
      <c r="A200" s="45"/>
      <c r="B200" s="10" t="s">
        <v>158</v>
      </c>
      <c r="C200" s="11" t="s">
        <v>159</v>
      </c>
      <c r="D200" s="10" t="s">
        <v>158</v>
      </c>
      <c r="E200" s="38"/>
    </row>
    <row r="201" spans="1:6" hidden="1" x14ac:dyDescent="0.25">
      <c r="A201" s="45"/>
      <c r="B201" s="10" t="s">
        <v>160</v>
      </c>
      <c r="C201" s="11" t="s">
        <v>17</v>
      </c>
      <c r="D201" s="10" t="s">
        <v>160</v>
      </c>
      <c r="E201" s="34"/>
    </row>
    <row r="202" spans="1:6" hidden="1" x14ac:dyDescent="0.25">
      <c r="A202" s="45"/>
      <c r="B202" s="10" t="s">
        <v>161</v>
      </c>
      <c r="C202" s="11" t="s">
        <v>17</v>
      </c>
      <c r="D202" s="10" t="s">
        <v>161</v>
      </c>
      <c r="E202" s="34"/>
    </row>
    <row r="203" spans="1:6" hidden="1" x14ac:dyDescent="0.25">
      <c r="A203" s="45"/>
      <c r="B203" s="10" t="s">
        <v>162</v>
      </c>
      <c r="C203" s="11" t="s">
        <v>17</v>
      </c>
      <c r="D203" s="10" t="s">
        <v>162</v>
      </c>
      <c r="E203" s="34">
        <f>E201-E202</f>
        <v>0</v>
      </c>
    </row>
    <row r="204" spans="1:6" ht="25.5" hidden="1" x14ac:dyDescent="0.25">
      <c r="A204" s="45"/>
      <c r="B204" s="10" t="s">
        <v>163</v>
      </c>
      <c r="C204" s="11" t="s">
        <v>17</v>
      </c>
      <c r="D204" s="10" t="s">
        <v>163</v>
      </c>
      <c r="E204" s="34"/>
      <c r="F204" s="36"/>
    </row>
    <row r="205" spans="1:6" ht="25.5" hidden="1" x14ac:dyDescent="0.25">
      <c r="A205" s="45"/>
      <c r="B205" s="10" t="s">
        <v>164</v>
      </c>
      <c r="C205" s="11" t="s">
        <v>17</v>
      </c>
      <c r="D205" s="10" t="s">
        <v>164</v>
      </c>
      <c r="E205" s="34"/>
    </row>
    <row r="206" spans="1:6" ht="25.5" hidden="1" x14ac:dyDescent="0.25">
      <c r="A206" s="45"/>
      <c r="B206" s="10" t="s">
        <v>165</v>
      </c>
      <c r="C206" s="11" t="s">
        <v>17</v>
      </c>
      <c r="D206" s="10" t="s">
        <v>165</v>
      </c>
      <c r="E206" s="34">
        <f>E204-E205</f>
        <v>0</v>
      </c>
    </row>
    <row r="207" spans="1:6" ht="25.5" hidden="1" x14ac:dyDescent="0.25">
      <c r="A207" s="46"/>
      <c r="B207" s="10" t="s">
        <v>166</v>
      </c>
      <c r="C207" s="11" t="s">
        <v>17</v>
      </c>
      <c r="D207" s="10" t="s">
        <v>166</v>
      </c>
      <c r="E207" s="19"/>
    </row>
    <row r="208" spans="1:6" hidden="1" x14ac:dyDescent="0.25">
      <c r="A208" s="44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hidden="1" x14ac:dyDescent="0.25">
      <c r="A209" s="45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hidden="1" customHeight="1" x14ac:dyDescent="0.25">
      <c r="A210" s="45"/>
      <c r="B210" s="10" t="s">
        <v>158</v>
      </c>
      <c r="C210" s="11" t="s">
        <v>159</v>
      </c>
      <c r="D210" s="10" t="s">
        <v>158</v>
      </c>
      <c r="E210" s="38"/>
    </row>
    <row r="211" spans="1:5" hidden="1" x14ac:dyDescent="0.25">
      <c r="A211" s="45"/>
      <c r="B211" s="10" t="s">
        <v>160</v>
      </c>
      <c r="C211" s="11" t="s">
        <v>17</v>
      </c>
      <c r="D211" s="10" t="s">
        <v>160</v>
      </c>
      <c r="E211" s="34"/>
    </row>
    <row r="212" spans="1:5" hidden="1" x14ac:dyDescent="0.25">
      <c r="A212" s="45"/>
      <c r="B212" s="10" t="s">
        <v>161</v>
      </c>
      <c r="C212" s="11" t="s">
        <v>17</v>
      </c>
      <c r="D212" s="10" t="s">
        <v>161</v>
      </c>
      <c r="E212" s="34"/>
    </row>
    <row r="213" spans="1:5" hidden="1" x14ac:dyDescent="0.25">
      <c r="A213" s="45"/>
      <c r="B213" s="10" t="s">
        <v>162</v>
      </c>
      <c r="C213" s="11" t="s">
        <v>17</v>
      </c>
      <c r="D213" s="10" t="s">
        <v>162</v>
      </c>
      <c r="E213" s="34">
        <f>E211-E212</f>
        <v>0</v>
      </c>
    </row>
    <row r="214" spans="1:5" ht="25.5" hidden="1" x14ac:dyDescent="0.25">
      <c r="A214" s="45"/>
      <c r="B214" s="10" t="s">
        <v>163</v>
      </c>
      <c r="C214" s="11" t="s">
        <v>17</v>
      </c>
      <c r="D214" s="10" t="s">
        <v>163</v>
      </c>
      <c r="E214" s="34"/>
    </row>
    <row r="215" spans="1:5" ht="25.5" hidden="1" x14ac:dyDescent="0.25">
      <c r="A215" s="45"/>
      <c r="B215" s="10" t="s">
        <v>164</v>
      </c>
      <c r="C215" s="11" t="s">
        <v>17</v>
      </c>
      <c r="D215" s="10" t="s">
        <v>164</v>
      </c>
      <c r="E215" s="34"/>
    </row>
    <row r="216" spans="1:5" ht="25.5" hidden="1" x14ac:dyDescent="0.25">
      <c r="A216" s="45"/>
      <c r="B216" s="10" t="s">
        <v>165</v>
      </c>
      <c r="C216" s="11" t="s">
        <v>17</v>
      </c>
      <c r="D216" s="10" t="s">
        <v>165</v>
      </c>
      <c r="E216" s="34">
        <f>E214-E215</f>
        <v>0</v>
      </c>
    </row>
    <row r="217" spans="1:5" ht="25.5" hidden="1" x14ac:dyDescent="0.25">
      <c r="A217" s="46"/>
      <c r="B217" s="10" t="s">
        <v>166</v>
      </c>
      <c r="C217" s="11" t="s">
        <v>17</v>
      </c>
      <c r="D217" s="10" t="s">
        <v>166</v>
      </c>
      <c r="E217" s="19"/>
    </row>
    <row r="218" spans="1:5" ht="25.5" hidden="1" x14ac:dyDescent="0.25">
      <c r="A218" s="44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hidden="1" x14ac:dyDescent="0.25">
      <c r="A219" s="45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hidden="1" customHeight="1" x14ac:dyDescent="0.25">
      <c r="A220" s="45"/>
      <c r="B220" s="10" t="s">
        <v>158</v>
      </c>
      <c r="C220" s="11" t="s">
        <v>159</v>
      </c>
      <c r="D220" s="10" t="s">
        <v>158</v>
      </c>
      <c r="E220" s="19"/>
    </row>
    <row r="221" spans="1:5" hidden="1" x14ac:dyDescent="0.25">
      <c r="A221" s="45"/>
      <c r="B221" s="10" t="s">
        <v>160</v>
      </c>
      <c r="C221" s="11" t="s">
        <v>17</v>
      </c>
      <c r="D221" s="10" t="s">
        <v>160</v>
      </c>
      <c r="E221" s="19"/>
    </row>
    <row r="222" spans="1:5" hidden="1" x14ac:dyDescent="0.25">
      <c r="A222" s="45"/>
      <c r="B222" s="10" t="s">
        <v>161</v>
      </c>
      <c r="C222" s="11" t="s">
        <v>17</v>
      </c>
      <c r="D222" s="10" t="s">
        <v>161</v>
      </c>
      <c r="E222" s="19"/>
    </row>
    <row r="223" spans="1:5" hidden="1" x14ac:dyDescent="0.25">
      <c r="A223" s="45"/>
      <c r="B223" s="10" t="s">
        <v>162</v>
      </c>
      <c r="C223" s="11" t="s">
        <v>17</v>
      </c>
      <c r="D223" s="10" t="s">
        <v>162</v>
      </c>
      <c r="E223" s="19"/>
    </row>
    <row r="224" spans="1:5" ht="25.5" hidden="1" x14ac:dyDescent="0.25">
      <c r="A224" s="45"/>
      <c r="B224" s="10" t="s">
        <v>163</v>
      </c>
      <c r="C224" s="11" t="s">
        <v>17</v>
      </c>
      <c r="D224" s="10" t="s">
        <v>163</v>
      </c>
      <c r="E224" s="19"/>
    </row>
    <row r="225" spans="1:5" ht="25.5" hidden="1" x14ac:dyDescent="0.25">
      <c r="A225" s="45"/>
      <c r="B225" s="10" t="s">
        <v>164</v>
      </c>
      <c r="C225" s="11" t="s">
        <v>17</v>
      </c>
      <c r="D225" s="10" t="s">
        <v>164</v>
      </c>
      <c r="E225" s="19"/>
    </row>
    <row r="226" spans="1:5" ht="25.5" hidden="1" x14ac:dyDescent="0.25">
      <c r="A226" s="45"/>
      <c r="B226" s="10" t="s">
        <v>165</v>
      </c>
      <c r="C226" s="11" t="s">
        <v>17</v>
      </c>
      <c r="D226" s="10" t="s">
        <v>165</v>
      </c>
      <c r="E226" s="19"/>
    </row>
    <row r="227" spans="1:5" ht="25.5" hidden="1" x14ac:dyDescent="0.25">
      <c r="A227" s="46"/>
      <c r="B227" s="10" t="s">
        <v>166</v>
      </c>
      <c r="C227" s="11" t="s">
        <v>17</v>
      </c>
      <c r="D227" s="10" t="s">
        <v>166</v>
      </c>
      <c r="E227" s="19"/>
    </row>
    <row r="228" spans="1:5" ht="25.5" hidden="1" x14ac:dyDescent="0.25">
      <c r="A228" s="44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hidden="1" x14ac:dyDescent="0.25">
      <c r="A229" s="45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hidden="1" customHeight="1" x14ac:dyDescent="0.25">
      <c r="A230" s="45"/>
      <c r="B230" s="10" t="s">
        <v>158</v>
      </c>
      <c r="C230" s="11" t="s">
        <v>159</v>
      </c>
      <c r="D230" s="10" t="s">
        <v>158</v>
      </c>
      <c r="E230" s="38"/>
    </row>
    <row r="231" spans="1:5" hidden="1" x14ac:dyDescent="0.25">
      <c r="A231" s="45"/>
      <c r="B231" s="10" t="s">
        <v>160</v>
      </c>
      <c r="C231" s="11" t="s">
        <v>17</v>
      </c>
      <c r="D231" s="10" t="s">
        <v>160</v>
      </c>
      <c r="E231" s="34"/>
    </row>
    <row r="232" spans="1:5" hidden="1" x14ac:dyDescent="0.25">
      <c r="A232" s="45"/>
      <c r="B232" s="10" t="s">
        <v>161</v>
      </c>
      <c r="C232" s="11" t="s">
        <v>17</v>
      </c>
      <c r="D232" s="10" t="s">
        <v>161</v>
      </c>
      <c r="E232" s="34"/>
    </row>
    <row r="233" spans="1:5" hidden="1" x14ac:dyDescent="0.25">
      <c r="A233" s="45"/>
      <c r="B233" s="10" t="s">
        <v>162</v>
      </c>
      <c r="C233" s="11" t="s">
        <v>17</v>
      </c>
      <c r="D233" s="10" t="s">
        <v>162</v>
      </c>
      <c r="E233" s="34">
        <f>E231-E232</f>
        <v>0</v>
      </c>
    </row>
    <row r="234" spans="1:5" ht="25.5" hidden="1" x14ac:dyDescent="0.25">
      <c r="A234" s="45"/>
      <c r="B234" s="10" t="s">
        <v>163</v>
      </c>
      <c r="C234" s="11" t="s">
        <v>17</v>
      </c>
      <c r="D234" s="10" t="s">
        <v>163</v>
      </c>
      <c r="E234" s="34"/>
    </row>
    <row r="235" spans="1:5" ht="25.5" hidden="1" x14ac:dyDescent="0.25">
      <c r="A235" s="45"/>
      <c r="B235" s="10" t="s">
        <v>164</v>
      </c>
      <c r="C235" s="11" t="s">
        <v>17</v>
      </c>
      <c r="D235" s="10" t="s">
        <v>164</v>
      </c>
      <c r="E235" s="34"/>
    </row>
    <row r="236" spans="1:5" ht="25.5" hidden="1" x14ac:dyDescent="0.25">
      <c r="A236" s="45"/>
      <c r="B236" s="10" t="s">
        <v>165</v>
      </c>
      <c r="C236" s="11" t="s">
        <v>17</v>
      </c>
      <c r="D236" s="10" t="s">
        <v>165</v>
      </c>
      <c r="E236" s="34">
        <f>E234-E235</f>
        <v>0</v>
      </c>
    </row>
    <row r="237" spans="1:5" ht="25.5" hidden="1" x14ac:dyDescent="0.25">
      <c r="A237" s="46"/>
      <c r="B237" s="10" t="s">
        <v>166</v>
      </c>
      <c r="C237" s="11" t="s">
        <v>17</v>
      </c>
      <c r="D237" s="10" t="s">
        <v>166</v>
      </c>
      <c r="E237" s="19"/>
    </row>
    <row r="238" spans="1:5" ht="25.5" hidden="1" x14ac:dyDescent="0.25">
      <c r="A238" s="44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hidden="1" x14ac:dyDescent="0.25">
      <c r="A239" s="45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hidden="1" customHeight="1" x14ac:dyDescent="0.25">
      <c r="A240" s="45"/>
      <c r="B240" s="10" t="s">
        <v>158</v>
      </c>
      <c r="C240" s="11" t="s">
        <v>159</v>
      </c>
      <c r="D240" s="10" t="s">
        <v>158</v>
      </c>
      <c r="E240" s="19"/>
    </row>
    <row r="241" spans="1:5" hidden="1" x14ac:dyDescent="0.25">
      <c r="A241" s="45"/>
      <c r="B241" s="10" t="s">
        <v>160</v>
      </c>
      <c r="C241" s="11" t="s">
        <v>17</v>
      </c>
      <c r="D241" s="10" t="s">
        <v>160</v>
      </c>
      <c r="E241" s="19"/>
    </row>
    <row r="242" spans="1:5" hidden="1" x14ac:dyDescent="0.25">
      <c r="A242" s="45"/>
      <c r="B242" s="10" t="s">
        <v>161</v>
      </c>
      <c r="C242" s="11" t="s">
        <v>17</v>
      </c>
      <c r="D242" s="10" t="s">
        <v>161</v>
      </c>
      <c r="E242" s="19"/>
    </row>
    <row r="243" spans="1:5" hidden="1" x14ac:dyDescent="0.25">
      <c r="A243" s="45"/>
      <c r="B243" s="10" t="s">
        <v>162</v>
      </c>
      <c r="C243" s="11" t="s">
        <v>17</v>
      </c>
      <c r="D243" s="10" t="s">
        <v>162</v>
      </c>
      <c r="E243" s="19"/>
    </row>
    <row r="244" spans="1:5" ht="25.5" hidden="1" x14ac:dyDescent="0.25">
      <c r="A244" s="45"/>
      <c r="B244" s="10" t="s">
        <v>163</v>
      </c>
      <c r="C244" s="11" t="s">
        <v>17</v>
      </c>
      <c r="D244" s="10" t="s">
        <v>163</v>
      </c>
      <c r="E244" s="19"/>
    </row>
    <row r="245" spans="1:5" ht="25.5" hidden="1" x14ac:dyDescent="0.25">
      <c r="A245" s="45"/>
      <c r="B245" s="10" t="s">
        <v>164</v>
      </c>
      <c r="C245" s="11" t="s">
        <v>17</v>
      </c>
      <c r="D245" s="10" t="s">
        <v>164</v>
      </c>
      <c r="E245" s="19"/>
    </row>
    <row r="246" spans="1:5" ht="25.5" hidden="1" x14ac:dyDescent="0.25">
      <c r="A246" s="45"/>
      <c r="B246" s="10" t="s">
        <v>165</v>
      </c>
      <c r="C246" s="11" t="s">
        <v>17</v>
      </c>
      <c r="D246" s="10" t="s">
        <v>165</v>
      </c>
      <c r="E246" s="19"/>
    </row>
    <row r="247" spans="1:5" ht="25.5" hidden="1" x14ac:dyDescent="0.25">
      <c r="A247" s="46"/>
      <c r="B247" s="10" t="s">
        <v>166</v>
      </c>
      <c r="C247" s="11" t="s">
        <v>17</v>
      </c>
      <c r="D247" s="10" t="s">
        <v>166</v>
      </c>
      <c r="E247" s="19"/>
    </row>
    <row r="248" spans="1:5" ht="30" hidden="1" customHeight="1" x14ac:dyDescent="0.25">
      <c r="A248" s="44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hidden="1" x14ac:dyDescent="0.25">
      <c r="A249" s="45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hidden="1" customHeight="1" x14ac:dyDescent="0.25">
      <c r="A250" s="45"/>
      <c r="B250" s="10" t="s">
        <v>158</v>
      </c>
      <c r="C250" s="11" t="s">
        <v>159</v>
      </c>
      <c r="D250" s="10" t="s">
        <v>158</v>
      </c>
      <c r="E250" s="19"/>
    </row>
    <row r="251" spans="1:5" hidden="1" x14ac:dyDescent="0.25">
      <c r="A251" s="45"/>
      <c r="B251" s="10" t="s">
        <v>160</v>
      </c>
      <c r="C251" s="11" t="s">
        <v>17</v>
      </c>
      <c r="D251" s="10" t="s">
        <v>160</v>
      </c>
      <c r="E251" s="19"/>
    </row>
    <row r="252" spans="1:5" hidden="1" x14ac:dyDescent="0.25">
      <c r="A252" s="45"/>
      <c r="B252" s="10" t="s">
        <v>161</v>
      </c>
      <c r="C252" s="11" t="s">
        <v>17</v>
      </c>
      <c r="D252" s="10" t="s">
        <v>161</v>
      </c>
      <c r="E252" s="19"/>
    </row>
    <row r="253" spans="1:5" hidden="1" x14ac:dyDescent="0.25">
      <c r="A253" s="45"/>
      <c r="B253" s="10" t="s">
        <v>162</v>
      </c>
      <c r="C253" s="11" t="s">
        <v>17</v>
      </c>
      <c r="D253" s="10" t="s">
        <v>162</v>
      </c>
      <c r="E253" s="19"/>
    </row>
    <row r="254" spans="1:5" ht="25.5" hidden="1" x14ac:dyDescent="0.25">
      <c r="A254" s="45"/>
      <c r="B254" s="10" t="s">
        <v>163</v>
      </c>
      <c r="C254" s="11" t="s">
        <v>17</v>
      </c>
      <c r="D254" s="10" t="s">
        <v>163</v>
      </c>
      <c r="E254" s="19"/>
    </row>
    <row r="255" spans="1:5" ht="25.5" hidden="1" x14ac:dyDescent="0.25">
      <c r="A255" s="45"/>
      <c r="B255" s="10" t="s">
        <v>164</v>
      </c>
      <c r="C255" s="11" t="s">
        <v>17</v>
      </c>
      <c r="D255" s="10" t="s">
        <v>164</v>
      </c>
      <c r="E255" s="19"/>
    </row>
    <row r="256" spans="1:5" ht="25.5" hidden="1" x14ac:dyDescent="0.25">
      <c r="A256" s="45"/>
      <c r="B256" s="10" t="s">
        <v>165</v>
      </c>
      <c r="C256" s="11" t="s">
        <v>17</v>
      </c>
      <c r="D256" s="10" t="s">
        <v>165</v>
      </c>
      <c r="E256" s="19"/>
    </row>
    <row r="257" spans="1:5" ht="25.5" hidden="1" x14ac:dyDescent="0.25">
      <c r="A257" s="46"/>
      <c r="B257" s="10" t="s">
        <v>166</v>
      </c>
      <c r="C257" s="11" t="s">
        <v>17</v>
      </c>
      <c r="D257" s="10" t="s">
        <v>166</v>
      </c>
      <c r="E257" s="19"/>
    </row>
    <row r="258" spans="1:5" ht="25.5" hidden="1" x14ac:dyDescent="0.25">
      <c r="A258" s="44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hidden="1" x14ac:dyDescent="0.25">
      <c r="A259" s="45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hidden="1" customHeight="1" x14ac:dyDescent="0.25">
      <c r="A260" s="45"/>
      <c r="B260" s="10" t="s">
        <v>158</v>
      </c>
      <c r="C260" s="11" t="s">
        <v>159</v>
      </c>
      <c r="D260" s="10" t="s">
        <v>158</v>
      </c>
      <c r="E260" s="19"/>
    </row>
    <row r="261" spans="1:5" hidden="1" x14ac:dyDescent="0.25">
      <c r="A261" s="45"/>
      <c r="B261" s="10" t="s">
        <v>160</v>
      </c>
      <c r="C261" s="11" t="s">
        <v>17</v>
      </c>
      <c r="D261" s="10" t="s">
        <v>160</v>
      </c>
      <c r="E261" s="19"/>
    </row>
    <row r="262" spans="1:5" hidden="1" x14ac:dyDescent="0.25">
      <c r="A262" s="45"/>
      <c r="B262" s="10" t="s">
        <v>161</v>
      </c>
      <c r="C262" s="11" t="s">
        <v>17</v>
      </c>
      <c r="D262" s="10" t="s">
        <v>161</v>
      </c>
      <c r="E262" s="19"/>
    </row>
    <row r="263" spans="1:5" hidden="1" x14ac:dyDescent="0.25">
      <c r="A263" s="45"/>
      <c r="B263" s="10" t="s">
        <v>162</v>
      </c>
      <c r="C263" s="11" t="s">
        <v>17</v>
      </c>
      <c r="D263" s="10" t="s">
        <v>162</v>
      </c>
      <c r="E263" s="19"/>
    </row>
    <row r="264" spans="1:5" ht="25.5" hidden="1" x14ac:dyDescent="0.25">
      <c r="A264" s="45"/>
      <c r="B264" s="10" t="s">
        <v>163</v>
      </c>
      <c r="C264" s="11" t="s">
        <v>17</v>
      </c>
      <c r="D264" s="10" t="s">
        <v>163</v>
      </c>
      <c r="E264" s="19"/>
    </row>
    <row r="265" spans="1:5" ht="25.5" hidden="1" x14ac:dyDescent="0.25">
      <c r="A265" s="45"/>
      <c r="B265" s="10" t="s">
        <v>164</v>
      </c>
      <c r="C265" s="11" t="s">
        <v>17</v>
      </c>
      <c r="D265" s="10" t="s">
        <v>164</v>
      </c>
      <c r="E265" s="19"/>
    </row>
    <row r="266" spans="1:5" ht="25.5" hidden="1" x14ac:dyDescent="0.25">
      <c r="A266" s="45"/>
      <c r="B266" s="10" t="s">
        <v>165</v>
      </c>
      <c r="C266" s="11" t="s">
        <v>17</v>
      </c>
      <c r="D266" s="10" t="s">
        <v>165</v>
      </c>
      <c r="E266" s="19"/>
    </row>
    <row r="267" spans="1:5" ht="25.5" hidden="1" x14ac:dyDescent="0.25">
      <c r="A267" s="46"/>
      <c r="B267" s="10" t="s">
        <v>166</v>
      </c>
      <c r="C267" s="11" t="s">
        <v>17</v>
      </c>
      <c r="D267" s="10" t="s">
        <v>166</v>
      </c>
      <c r="E267" s="19"/>
    </row>
    <row r="268" spans="1:5" hidden="1" x14ac:dyDescent="0.25">
      <c r="A268" s="44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hidden="1" x14ac:dyDescent="0.25">
      <c r="A269" s="45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hidden="1" customHeight="1" x14ac:dyDescent="0.25">
      <c r="A270" s="45"/>
      <c r="B270" s="10" t="s">
        <v>158</v>
      </c>
      <c r="C270" s="11" t="s">
        <v>159</v>
      </c>
      <c r="D270" s="10" t="s">
        <v>158</v>
      </c>
      <c r="E270" s="38"/>
    </row>
    <row r="271" spans="1:5" hidden="1" x14ac:dyDescent="0.25">
      <c r="A271" s="45"/>
      <c r="B271" s="10" t="s">
        <v>160</v>
      </c>
      <c r="C271" s="11" t="s">
        <v>17</v>
      </c>
      <c r="D271" s="10" t="s">
        <v>160</v>
      </c>
      <c r="E271" s="34"/>
    </row>
    <row r="272" spans="1:5" hidden="1" x14ac:dyDescent="0.25">
      <c r="A272" s="45"/>
      <c r="B272" s="10" t="s">
        <v>161</v>
      </c>
      <c r="C272" s="11" t="s">
        <v>17</v>
      </c>
      <c r="D272" s="10" t="s">
        <v>161</v>
      </c>
      <c r="E272" s="34"/>
    </row>
    <row r="273" spans="1:5" hidden="1" x14ac:dyDescent="0.25">
      <c r="A273" s="45"/>
      <c r="B273" s="10" t="s">
        <v>162</v>
      </c>
      <c r="C273" s="11" t="s">
        <v>17</v>
      </c>
      <c r="D273" s="10" t="s">
        <v>162</v>
      </c>
      <c r="E273" s="34">
        <f>E271-E272</f>
        <v>0</v>
      </c>
    </row>
    <row r="274" spans="1:5" ht="25.5" hidden="1" x14ac:dyDescent="0.25">
      <c r="A274" s="45"/>
      <c r="B274" s="10" t="s">
        <v>163</v>
      </c>
      <c r="C274" s="11" t="s">
        <v>17</v>
      </c>
      <c r="D274" s="10" t="s">
        <v>163</v>
      </c>
      <c r="E274" s="34"/>
    </row>
    <row r="275" spans="1:5" ht="25.5" hidden="1" x14ac:dyDescent="0.25">
      <c r="A275" s="45"/>
      <c r="B275" s="10" t="s">
        <v>164</v>
      </c>
      <c r="C275" s="11" t="s">
        <v>17</v>
      </c>
      <c r="D275" s="10" t="s">
        <v>164</v>
      </c>
      <c r="E275" s="34"/>
    </row>
    <row r="276" spans="1:5" ht="25.5" hidden="1" x14ac:dyDescent="0.25">
      <c r="A276" s="45"/>
      <c r="B276" s="10" t="s">
        <v>165</v>
      </c>
      <c r="C276" s="11" t="s">
        <v>17</v>
      </c>
      <c r="D276" s="10" t="s">
        <v>165</v>
      </c>
      <c r="E276" s="34">
        <f>E274-E275</f>
        <v>0</v>
      </c>
    </row>
    <row r="277" spans="1:5" ht="25.5" hidden="1" x14ac:dyDescent="0.25">
      <c r="A277" s="46"/>
      <c r="B277" s="10" t="s">
        <v>166</v>
      </c>
      <c r="C277" s="11" t="s">
        <v>17</v>
      </c>
      <c r="D277" s="10" t="s">
        <v>166</v>
      </c>
      <c r="E277" s="19"/>
    </row>
    <row r="278" spans="1:5" hidden="1" x14ac:dyDescent="0.25">
      <c r="A278" s="44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hidden="1" x14ac:dyDescent="0.25">
      <c r="A279" s="45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hidden="1" customHeight="1" x14ac:dyDescent="0.25">
      <c r="A280" s="45"/>
      <c r="B280" s="10" t="s">
        <v>158</v>
      </c>
      <c r="C280" s="11" t="s">
        <v>159</v>
      </c>
      <c r="D280" s="10" t="s">
        <v>158</v>
      </c>
      <c r="E280" s="19"/>
    </row>
    <row r="281" spans="1:5" hidden="1" x14ac:dyDescent="0.25">
      <c r="A281" s="45"/>
      <c r="B281" s="10" t="s">
        <v>160</v>
      </c>
      <c r="C281" s="11" t="s">
        <v>17</v>
      </c>
      <c r="D281" s="10" t="s">
        <v>160</v>
      </c>
      <c r="E281" s="19"/>
    </row>
    <row r="282" spans="1:5" hidden="1" x14ac:dyDescent="0.25">
      <c r="A282" s="45"/>
      <c r="B282" s="10" t="s">
        <v>161</v>
      </c>
      <c r="C282" s="11" t="s">
        <v>17</v>
      </c>
      <c r="D282" s="10" t="s">
        <v>161</v>
      </c>
      <c r="E282" s="19"/>
    </row>
    <row r="283" spans="1:5" hidden="1" x14ac:dyDescent="0.25">
      <c r="A283" s="45"/>
      <c r="B283" s="10" t="s">
        <v>162</v>
      </c>
      <c r="C283" s="11" t="s">
        <v>17</v>
      </c>
      <c r="D283" s="10" t="s">
        <v>162</v>
      </c>
      <c r="E283" s="19"/>
    </row>
    <row r="284" spans="1:5" ht="25.5" hidden="1" x14ac:dyDescent="0.25">
      <c r="A284" s="45"/>
      <c r="B284" s="10" t="s">
        <v>163</v>
      </c>
      <c r="C284" s="11" t="s">
        <v>17</v>
      </c>
      <c r="D284" s="10" t="s">
        <v>163</v>
      </c>
      <c r="E284" s="19"/>
    </row>
    <row r="285" spans="1:5" ht="25.5" hidden="1" x14ac:dyDescent="0.25">
      <c r="A285" s="45"/>
      <c r="B285" s="10" t="s">
        <v>164</v>
      </c>
      <c r="C285" s="11" t="s">
        <v>17</v>
      </c>
      <c r="D285" s="10" t="s">
        <v>164</v>
      </c>
      <c r="E285" s="19"/>
    </row>
    <row r="286" spans="1:5" ht="25.5" hidden="1" x14ac:dyDescent="0.25">
      <c r="A286" s="45"/>
      <c r="B286" s="10" t="s">
        <v>165</v>
      </c>
      <c r="C286" s="11" t="s">
        <v>17</v>
      </c>
      <c r="D286" s="10" t="s">
        <v>165</v>
      </c>
      <c r="E286" s="19"/>
    </row>
    <row r="287" spans="1:5" ht="25.5" hidden="1" x14ac:dyDescent="0.25">
      <c r="A287" s="46"/>
      <c r="B287" s="10" t="s">
        <v>166</v>
      </c>
      <c r="C287" s="11" t="s">
        <v>17</v>
      </c>
      <c r="D287" s="10" t="s">
        <v>166</v>
      </c>
      <c r="E287" s="19"/>
    </row>
    <row r="288" spans="1:5" hidden="1" x14ac:dyDescent="0.25">
      <c r="A288" s="44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5" hidden="1" x14ac:dyDescent="0.25">
      <c r="A289" s="45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5" ht="15" hidden="1" customHeight="1" x14ac:dyDescent="0.25">
      <c r="A290" s="45"/>
      <c r="B290" s="10" t="s">
        <v>158</v>
      </c>
      <c r="C290" s="11" t="s">
        <v>159</v>
      </c>
      <c r="D290" s="10" t="s">
        <v>158</v>
      </c>
      <c r="E290" s="38"/>
    </row>
    <row r="291" spans="1:5" hidden="1" x14ac:dyDescent="0.25">
      <c r="A291" s="45"/>
      <c r="B291" s="10" t="s">
        <v>160</v>
      </c>
      <c r="C291" s="11" t="s">
        <v>17</v>
      </c>
      <c r="D291" s="10" t="s">
        <v>160</v>
      </c>
      <c r="E291" s="34"/>
    </row>
    <row r="292" spans="1:5" hidden="1" x14ac:dyDescent="0.25">
      <c r="A292" s="45"/>
      <c r="B292" s="10" t="s">
        <v>161</v>
      </c>
      <c r="C292" s="11" t="s">
        <v>17</v>
      </c>
      <c r="D292" s="10" t="s">
        <v>161</v>
      </c>
      <c r="E292" s="34"/>
    </row>
    <row r="293" spans="1:5" hidden="1" x14ac:dyDescent="0.25">
      <c r="A293" s="45"/>
      <c r="B293" s="10" t="s">
        <v>162</v>
      </c>
      <c r="C293" s="11" t="s">
        <v>17</v>
      </c>
      <c r="D293" s="10" t="s">
        <v>162</v>
      </c>
      <c r="E293" s="34">
        <f>E291-E292</f>
        <v>0</v>
      </c>
    </row>
    <row r="294" spans="1:5" ht="25.5" hidden="1" x14ac:dyDescent="0.25">
      <c r="A294" s="45"/>
      <c r="B294" s="10" t="s">
        <v>163</v>
      </c>
      <c r="C294" s="11" t="s">
        <v>17</v>
      </c>
      <c r="D294" s="10" t="s">
        <v>163</v>
      </c>
      <c r="E294" s="34"/>
    </row>
    <row r="295" spans="1:5" ht="25.5" hidden="1" x14ac:dyDescent="0.25">
      <c r="A295" s="45"/>
      <c r="B295" s="10" t="s">
        <v>164</v>
      </c>
      <c r="C295" s="11" t="s">
        <v>17</v>
      </c>
      <c r="D295" s="10" t="s">
        <v>164</v>
      </c>
      <c r="E295" s="34"/>
    </row>
    <row r="296" spans="1:5" ht="25.5" hidden="1" x14ac:dyDescent="0.25">
      <c r="A296" s="45"/>
      <c r="B296" s="10" t="s">
        <v>165</v>
      </c>
      <c r="C296" s="11" t="s">
        <v>17</v>
      </c>
      <c r="D296" s="10" t="s">
        <v>165</v>
      </c>
      <c r="E296" s="34">
        <f>E294-E295</f>
        <v>0</v>
      </c>
    </row>
    <row r="297" spans="1:5" ht="25.5" hidden="1" x14ac:dyDescent="0.25">
      <c r="A297" s="46"/>
      <c r="B297" s="10" t="s">
        <v>166</v>
      </c>
      <c r="C297" s="11" t="s">
        <v>17</v>
      </c>
      <c r="D297" s="10" t="s">
        <v>166</v>
      </c>
      <c r="E297" s="19"/>
    </row>
    <row r="298" spans="1:5" hidden="1" x14ac:dyDescent="0.25">
      <c r="A298" s="44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5" hidden="1" x14ac:dyDescent="0.25">
      <c r="A299" s="45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5" ht="15" hidden="1" customHeight="1" x14ac:dyDescent="0.25">
      <c r="A300" s="45"/>
      <c r="B300" s="10" t="s">
        <v>158</v>
      </c>
      <c r="C300" s="11" t="s">
        <v>159</v>
      </c>
      <c r="D300" s="10" t="s">
        <v>158</v>
      </c>
      <c r="E300" s="19"/>
    </row>
    <row r="301" spans="1:5" hidden="1" x14ac:dyDescent="0.25">
      <c r="A301" s="45"/>
      <c r="B301" s="10" t="s">
        <v>160</v>
      </c>
      <c r="C301" s="11" t="s">
        <v>17</v>
      </c>
      <c r="D301" s="10" t="s">
        <v>160</v>
      </c>
      <c r="E301" s="19"/>
    </row>
    <row r="302" spans="1:5" hidden="1" x14ac:dyDescent="0.25">
      <c r="A302" s="45"/>
      <c r="B302" s="10" t="s">
        <v>161</v>
      </c>
      <c r="C302" s="11" t="s">
        <v>17</v>
      </c>
      <c r="D302" s="10" t="s">
        <v>161</v>
      </c>
      <c r="E302" s="19"/>
    </row>
    <row r="303" spans="1:5" hidden="1" x14ac:dyDescent="0.25">
      <c r="A303" s="45"/>
      <c r="B303" s="10" t="s">
        <v>162</v>
      </c>
      <c r="C303" s="11" t="s">
        <v>17</v>
      </c>
      <c r="D303" s="10" t="s">
        <v>162</v>
      </c>
      <c r="E303" s="19"/>
    </row>
    <row r="304" spans="1:5" ht="25.5" hidden="1" x14ac:dyDescent="0.25">
      <c r="A304" s="45"/>
      <c r="B304" s="10" t="s">
        <v>163</v>
      </c>
      <c r="C304" s="11" t="s">
        <v>17</v>
      </c>
      <c r="D304" s="10" t="s">
        <v>163</v>
      </c>
      <c r="E304" s="19"/>
    </row>
    <row r="305" spans="1:5" ht="25.5" hidden="1" x14ac:dyDescent="0.25">
      <c r="A305" s="45"/>
      <c r="B305" s="10" t="s">
        <v>164</v>
      </c>
      <c r="C305" s="11" t="s">
        <v>17</v>
      </c>
      <c r="D305" s="10" t="s">
        <v>164</v>
      </c>
      <c r="E305" s="19"/>
    </row>
    <row r="306" spans="1:5" ht="25.5" hidden="1" x14ac:dyDescent="0.25">
      <c r="A306" s="45"/>
      <c r="B306" s="10" t="s">
        <v>165</v>
      </c>
      <c r="C306" s="11" t="s">
        <v>17</v>
      </c>
      <c r="D306" s="10" t="s">
        <v>165</v>
      </c>
      <c r="E306" s="19"/>
    </row>
    <row r="307" spans="1:5" ht="25.5" hidden="1" x14ac:dyDescent="0.25">
      <c r="A307" s="46"/>
      <c r="B307" s="10" t="s">
        <v>166</v>
      </c>
      <c r="C307" s="11" t="s">
        <v>17</v>
      </c>
      <c r="D307" s="10" t="s">
        <v>166</v>
      </c>
      <c r="E307" s="19"/>
    </row>
    <row r="308" spans="1:5" hidden="1" x14ac:dyDescent="0.25">
      <c r="A308" s="44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hidden="1" x14ac:dyDescent="0.25">
      <c r="A309" s="45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hidden="1" customHeight="1" x14ac:dyDescent="0.25">
      <c r="A310" s="45"/>
      <c r="B310" s="10" t="s">
        <v>158</v>
      </c>
      <c r="C310" s="11" t="s">
        <v>159</v>
      </c>
      <c r="D310" s="10" t="s">
        <v>158</v>
      </c>
      <c r="E310" s="19"/>
    </row>
    <row r="311" spans="1:5" hidden="1" x14ac:dyDescent="0.25">
      <c r="A311" s="45"/>
      <c r="B311" s="10" t="s">
        <v>160</v>
      </c>
      <c r="C311" s="11" t="s">
        <v>17</v>
      </c>
      <c r="D311" s="10" t="s">
        <v>160</v>
      </c>
      <c r="E311" s="19"/>
    </row>
    <row r="312" spans="1:5" hidden="1" x14ac:dyDescent="0.25">
      <c r="A312" s="45"/>
      <c r="B312" s="10" t="s">
        <v>161</v>
      </c>
      <c r="C312" s="11" t="s">
        <v>17</v>
      </c>
      <c r="D312" s="10" t="s">
        <v>161</v>
      </c>
      <c r="E312" s="19"/>
    </row>
    <row r="313" spans="1:5" hidden="1" x14ac:dyDescent="0.25">
      <c r="A313" s="45"/>
      <c r="B313" s="10" t="s">
        <v>162</v>
      </c>
      <c r="C313" s="11" t="s">
        <v>17</v>
      </c>
      <c r="D313" s="10" t="s">
        <v>162</v>
      </c>
      <c r="E313" s="19"/>
    </row>
    <row r="314" spans="1:5" ht="25.5" hidden="1" x14ac:dyDescent="0.25">
      <c r="A314" s="45"/>
      <c r="B314" s="10" t="s">
        <v>163</v>
      </c>
      <c r="C314" s="11" t="s">
        <v>17</v>
      </c>
      <c r="D314" s="10" t="s">
        <v>163</v>
      </c>
      <c r="E314" s="19"/>
    </row>
    <row r="315" spans="1:5" ht="25.5" hidden="1" x14ac:dyDescent="0.25">
      <c r="A315" s="45"/>
      <c r="B315" s="10" t="s">
        <v>164</v>
      </c>
      <c r="C315" s="11" t="s">
        <v>17</v>
      </c>
      <c r="D315" s="10" t="s">
        <v>164</v>
      </c>
      <c r="E315" s="19"/>
    </row>
    <row r="316" spans="1:5" ht="25.5" hidden="1" x14ac:dyDescent="0.25">
      <c r="A316" s="45"/>
      <c r="B316" s="10" t="s">
        <v>165</v>
      </c>
      <c r="C316" s="11" t="s">
        <v>17</v>
      </c>
      <c r="D316" s="10" t="s">
        <v>165</v>
      </c>
      <c r="E316" s="19"/>
    </row>
    <row r="317" spans="1:5" ht="25.5" hidden="1" x14ac:dyDescent="0.25">
      <c r="A317" s="46"/>
      <c r="B317" s="10" t="s">
        <v>166</v>
      </c>
      <c r="C317" s="11" t="s">
        <v>17</v>
      </c>
      <c r="D317" s="10" t="s">
        <v>166</v>
      </c>
      <c r="E317" s="19"/>
    </row>
    <row r="318" spans="1:5" ht="15" hidden="1" customHeight="1" x14ac:dyDescent="0.25">
      <c r="A318" s="47" t="s">
        <v>182</v>
      </c>
      <c r="B318" s="48"/>
      <c r="C318" s="48"/>
      <c r="D318" s="48"/>
      <c r="E318" s="49"/>
    </row>
    <row r="319" spans="1:5" hidden="1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12"/>
    </row>
    <row r="320" spans="1:5" hidden="1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12"/>
    </row>
    <row r="321" spans="1:5" ht="25.5" hidden="1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hidden="1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7" t="s">
        <v>188</v>
      </c>
      <c r="B323" s="48"/>
      <c r="C323" s="48"/>
      <c r="D323" s="48"/>
      <c r="E323" s="49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12">
        <v>9</v>
      </c>
    </row>
    <row r="326" spans="1:5" ht="26.25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39">
        <v>50790.13</v>
      </c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2022-03-11T04:22:08Z</cp:lastPrinted>
  <dcterms:created xsi:type="dcterms:W3CDTF">2019-01-24T04:09:30Z</dcterms:created>
  <dcterms:modified xsi:type="dcterms:W3CDTF">2023-01-24T05:57:58Z</dcterms:modified>
</cp:coreProperties>
</file>