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184" i="1"/>
  <c r="E179" i="1"/>
  <c r="E174" i="1"/>
  <c r="E169" i="1"/>
  <c r="E164" i="1"/>
  <c r="E36" i="1"/>
  <c r="E129" i="1"/>
  <c r="E132" i="1"/>
  <c r="E124" i="1"/>
  <c r="E119" i="1"/>
  <c r="E79" i="1"/>
  <c r="E74" i="1"/>
  <c r="E69" i="1"/>
  <c r="E59" i="1"/>
  <c r="E54" i="1"/>
  <c r="E49" i="1"/>
  <c r="E44" i="1"/>
  <c r="E39" i="1"/>
  <c r="E42" i="1" s="1"/>
  <c r="E127" i="1"/>
  <c r="E122" i="1"/>
  <c r="E82" i="1"/>
  <c r="E77" i="1"/>
  <c r="E62" i="1"/>
  <c r="E57" i="1"/>
  <c r="E52" i="1"/>
  <c r="E47" i="1"/>
  <c r="E72" i="1"/>
  <c r="E21" i="1"/>
  <c r="E22" i="1"/>
  <c r="E20" i="1"/>
  <c r="E67" i="1" l="1"/>
  <c r="E102" i="1" l="1"/>
  <c r="E97" i="1"/>
  <c r="E87" i="1"/>
  <c r="E196" i="1" l="1"/>
  <c r="E142" i="1"/>
  <c r="E23" i="1" l="1"/>
  <c r="E146" i="1" l="1"/>
  <c r="E155" i="1" l="1"/>
  <c r="E143" i="1"/>
  <c r="E137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<sst xmlns="http://schemas.openxmlformats.org/spreadsheetml/2006/main" count="1132" uniqueCount="199">
  <si>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</si>
  <si>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</si>
  <si>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</si>
  <si>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</si>
  <si>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</si>
  <si>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</si>
  <si>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</si>
  <si>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</si>
  <si>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</si>
  <si>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</si>
  <si>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</si>
  <si>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</si>
  <si>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</si>
  <si>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</si>
  <si>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</si>
  <si>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</si>
  <si>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</si>
  <si>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</si>
  <si>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</si>
  <si>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</si>
  <si>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</si>
  <si>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</si>
  <si>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</si>
  <si>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</si>
  <si>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</si>
  <si>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</si>
  <si>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</si>
  <si>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</si>
  <si>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</si>
  <si>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</si>
  <si>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</si>
  <si>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</si>
  <si>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</si>
  <si>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</si>
  <si>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</si>
  <si>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</si>
  <si>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</si>
  <si>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</si>
  <si>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</si>
  <si>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</si>
  <si>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</si>
  <si>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</si>
  <si>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</si>
  <si>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</si>
  <si>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</si>
  <si>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</si>
  <si>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</si>
  <si>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</si>
  <si>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</si>
  <si>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</si>
  <si>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</si>
  <si>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</si>
  <si>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</si>
  <si>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</si>
  <si>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</si>
  <si>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</si>
  <si>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</si>
  <si>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</si>
  <si>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</si>
  <si>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</si>
  <si>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</si>
  <si>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</si>
  <si>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</si>
  <si>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</si>
  <si>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</si>
  <si>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</si>
  <si>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</si>
  <si>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</si>
  <si>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</si>
  <si>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</si>
  <si>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</si>
  <si>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</si>
  <si>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</si>
  <si>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</si>
  <si>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</si>
  <si>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</si>
  <si>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</si>
  <si>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</si>
  <si>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</si>
  <si>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</si>
  <si>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</si>
  <si>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</si>
  <si>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</si>
  <si>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</si>
  <si>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</si>
  <si>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</si>
  <si>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</si>
  <si>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</si>
  <si>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</si>
  <si>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</si>
  <si>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</si>
  <si>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</si>
  <si>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</si>
  <si>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</si>
  <si>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</si>
  <si>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</si>
  <si>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</si>
  <si>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</si>
  <si>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</si>
  <si>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</si>
  <si>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</si>
  <si>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</si>
  <si>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</si>
  <si>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</si>
  <si>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</si>
  <si>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</si>
  <si>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</si>
  <si>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</si>
  <si>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</si>
  <si>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</si>
  <si>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</si>
  <si>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</si>
  <si>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</si>
  <si>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</si>
  <si>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</si>
  <si>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</si>
  <si>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</si>
  <si>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</si>
  <si>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</si>
  <si>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</si>
  <si>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</si>
  <si>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</si>
  <si>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</si>
  <si>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</si>
  <si>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</si>
  <si>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</si>
  <si>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</si>
  <si>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</si>
  <si>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</si>
  <si>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</si>
  <si>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</si>
  <si>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</si>
  <si>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</si>
  <si>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</si>
  <si>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</si>
  <si>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</si>
  <si>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</si>
  <si>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</si>
  <si>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</si>
  <si>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</si>
  <si>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</si>
  <si>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</si>
  <si>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</si>
  <si>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</si>
  <si>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</si>
  <si>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</si>
  <si>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</si>
  <si>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</si>
  <si>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</si>
  <si>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</si>
  <si>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</si>
  <si>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</si>
  <si>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</si>
  <si>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</si>
  <si>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</si>
  <si>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</si>
  <si>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</si>
  <si>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</si>
  <si>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</si>
  <si>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</si>
  <si>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</si>
  <si>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</si>
  <si>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</si>
  <si>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</si>
  <si>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</si>
  <si>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</si>
  <si>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</si>
  <si>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</si>
  <si>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</si>
  <si>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</si>
  <si>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</si>
  <si>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</si>
  <si>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</si>
  <si>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</si>
  <si>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</si>
  <si>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</si>
  <si>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</si>
  <si>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</si>
  <si>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</si>
  <si>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</si>
  <si>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</si>
  <si>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</si>
  <si>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</si>
  <si>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</si>
  <si>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</si>
  <si>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</si>
  <si>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</si>
  <si>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</si>
  <si>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</si>
  <si>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</si>
  <si>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</si>
  <si>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</si>
  <si>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</si>
  <si>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</si>
  <si>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</si>
  <si>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2021 год</t>
  </si>
  <si>
    <t>по адресу ул.Устиновича, д.22</t>
  </si>
  <si>
    <t>общая площадь дома, кв. м.    3 577,6</t>
  </si>
  <si>
    <t>Услуги по ведению спецсчета на 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</si>
</sst>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0" zoomScaleNormal="100" zoomScaleSheetLayoutView="100" workbookViewId="0">
      <selection activeCell="F62" sqref="F6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51" t="s">
        <v>195</v>
      </c>
      <c r="B3" s="51"/>
      <c r="C3" s="51"/>
      <c r="D3" s="51"/>
      <c r="E3" s="51"/>
    </row>
    <row r="4" spans="1:5" ht="15" customHeight="1" x14ac:dyDescent="0.25">
      <c r="A4" s="51" t="s">
        <v>0</v>
      </c>
      <c r="B4" s="51"/>
      <c r="C4" s="51"/>
      <c r="D4" s="51"/>
      <c r="E4" s="51"/>
    </row>
    <row r="5" spans="1:5" ht="15" customHeight="1" x14ac:dyDescent="0.25">
      <c r="A5" s="51" t="s">
        <v>196</v>
      </c>
      <c r="B5" s="51"/>
      <c r="C5" s="51"/>
      <c r="D5" s="51"/>
      <c r="E5" s="51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2" t="s">
        <v>197</v>
      </c>
      <c r="B7" s="52"/>
      <c r="C7" s="52"/>
      <c r="D7" s="52"/>
      <c r="E7" s="52"/>
    </row>
    <row r="8" spans="1:5" x14ac:dyDescent="0.25">
      <c r="A8" s="52" t="s">
        <v>1</v>
      </c>
      <c r="B8" s="52"/>
      <c r="C8" s="52"/>
      <c r="D8" s="52"/>
      <c r="E8" s="52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5" t="s">
        <v>14</v>
      </c>
      <c r="B14" s="46"/>
      <c r="C14" s="46"/>
      <c r="D14" s="46"/>
      <c r="E14" s="47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65306.04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E19*0.62</f>
        <v>40489.7448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E19*0.195</f>
        <v>12734.677800000001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E19*0.185</f>
        <v>12081.617399999999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12205.72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12205.72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/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12205.72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-40385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53100.32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52590.720000000001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8.25" x14ac:dyDescent="0.25">
      <c r="A38" s="48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9"/>
      <c r="B39" s="10" t="s">
        <v>70</v>
      </c>
      <c r="C39" s="11" t="s">
        <v>17</v>
      </c>
      <c r="D39" s="10" t="s">
        <v>70</v>
      </c>
      <c r="E39" s="31">
        <f>0.67*3577.6</f>
        <v>2396.9920000000002</v>
      </c>
    </row>
    <row r="40" spans="1:6" x14ac:dyDescent="0.25">
      <c r="A40" s="49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9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0"/>
      <c r="B42" s="10" t="s">
        <v>78</v>
      </c>
      <c r="C42" s="11" t="s">
        <v>17</v>
      </c>
      <c r="D42" s="10" t="s">
        <v>78</v>
      </c>
      <c r="E42" s="33">
        <f>E39/3577.6</f>
        <v>0.67</v>
      </c>
    </row>
    <row r="43" spans="1:6" ht="63.75" x14ac:dyDescent="0.25">
      <c r="A43" s="48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9"/>
      <c r="B44" s="10" t="s">
        <v>70</v>
      </c>
      <c r="C44" s="11" t="s">
        <v>17</v>
      </c>
      <c r="D44" s="10" t="s">
        <v>70</v>
      </c>
      <c r="E44" s="31">
        <f>2.08*3577.6</f>
        <v>7441.4080000000004</v>
      </c>
    </row>
    <row r="45" spans="1:6" x14ac:dyDescent="0.25">
      <c r="A45" s="49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9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0"/>
      <c r="B47" s="10" t="s">
        <v>78</v>
      </c>
      <c r="C47" s="11" t="s">
        <v>17</v>
      </c>
      <c r="D47" s="10" t="s">
        <v>78</v>
      </c>
      <c r="E47" s="33">
        <f>E44/3577.6</f>
        <v>2.08</v>
      </c>
    </row>
    <row r="48" spans="1:6" ht="25.5" x14ac:dyDescent="0.25">
      <c r="A48" s="48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9"/>
      <c r="B49" s="10" t="s">
        <v>70</v>
      </c>
      <c r="C49" s="11" t="s">
        <v>17</v>
      </c>
      <c r="D49" s="10" t="s">
        <v>70</v>
      </c>
      <c r="E49" s="31">
        <f>2.84*3577.6</f>
        <v>10160.384</v>
      </c>
    </row>
    <row r="50" spans="1:6" ht="38.25" x14ac:dyDescent="0.25">
      <c r="A50" s="49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9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0"/>
      <c r="B52" s="10" t="s">
        <v>78</v>
      </c>
      <c r="C52" s="11" t="s">
        <v>17</v>
      </c>
      <c r="D52" s="10" t="s">
        <v>78</v>
      </c>
      <c r="E52" s="33">
        <f>E49/3577.6</f>
        <v>2.84</v>
      </c>
    </row>
    <row r="53" spans="1:6" ht="25.5" x14ac:dyDescent="0.25">
      <c r="A53" s="48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9"/>
      <c r="B54" s="10" t="s">
        <v>70</v>
      </c>
      <c r="C54" s="11" t="s">
        <v>17</v>
      </c>
      <c r="D54" s="10" t="s">
        <v>70</v>
      </c>
      <c r="E54" s="31">
        <f>2.35*3577.6</f>
        <v>8407.36</v>
      </c>
    </row>
    <row r="55" spans="1:6" x14ac:dyDescent="0.25">
      <c r="A55" s="49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9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0"/>
      <c r="B57" s="10" t="s">
        <v>78</v>
      </c>
      <c r="C57" s="11" t="s">
        <v>17</v>
      </c>
      <c r="D57" s="10" t="s">
        <v>78</v>
      </c>
      <c r="E57" s="33">
        <f>E54/3577.6</f>
        <v>2.35</v>
      </c>
    </row>
    <row r="58" spans="1:6" ht="25.5" x14ac:dyDescent="0.25">
      <c r="A58" s="48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9"/>
      <c r="B59" s="10" t="s">
        <v>70</v>
      </c>
      <c r="C59" s="11" t="s">
        <v>17</v>
      </c>
      <c r="D59" s="10" t="s">
        <v>70</v>
      </c>
      <c r="E59" s="31">
        <f>0.18*3577.6</f>
        <v>643.96799999999996</v>
      </c>
    </row>
    <row r="60" spans="1:6" x14ac:dyDescent="0.25">
      <c r="A60" s="49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9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0"/>
      <c r="B62" s="10" t="s">
        <v>78</v>
      </c>
      <c r="C62" s="11" t="s">
        <v>17</v>
      </c>
      <c r="D62" s="10" t="s">
        <v>78</v>
      </c>
      <c r="E62" s="33">
        <f>E59/3577.6</f>
        <v>0.18</v>
      </c>
    </row>
    <row r="63" spans="1:6" ht="25.5" x14ac:dyDescent="0.25">
      <c r="A63" s="48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9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9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9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0"/>
      <c r="B67" s="10" t="s">
        <v>78</v>
      </c>
      <c r="C67" s="11" t="s">
        <v>17</v>
      </c>
      <c r="D67" s="10" t="s">
        <v>78</v>
      </c>
      <c r="E67" s="31">
        <f>E64/4808.8</f>
        <v>0</v>
      </c>
    </row>
    <row r="68" spans="1:6" ht="25.5" x14ac:dyDescent="0.25">
      <c r="A68" s="48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9"/>
      <c r="B69" s="10" t="s">
        <v>70</v>
      </c>
      <c r="C69" s="11" t="s">
        <v>17</v>
      </c>
      <c r="D69" s="10" t="s">
        <v>70</v>
      </c>
      <c r="E69" s="31">
        <f>0.65*3577.6</f>
        <v>2325.44</v>
      </c>
    </row>
    <row r="70" spans="1:6" x14ac:dyDescent="0.25">
      <c r="A70" s="49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9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0"/>
      <c r="B72" s="10" t="s">
        <v>78</v>
      </c>
      <c r="C72" s="11" t="s">
        <v>17</v>
      </c>
      <c r="D72" s="10" t="s">
        <v>78</v>
      </c>
      <c r="E72" s="33">
        <f>E69/3577.6</f>
        <v>0.65</v>
      </c>
    </row>
    <row r="73" spans="1:6" ht="25.5" x14ac:dyDescent="0.25">
      <c r="A73" s="48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9"/>
      <c r="B74" s="10" t="s">
        <v>70</v>
      </c>
      <c r="C74" s="11" t="s">
        <v>17</v>
      </c>
      <c r="D74" s="10" t="s">
        <v>70</v>
      </c>
      <c r="E74" s="31">
        <f>3.37*3577.6</f>
        <v>12056.512000000001</v>
      </c>
    </row>
    <row r="75" spans="1:6" ht="38.25" x14ac:dyDescent="0.25">
      <c r="A75" s="49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9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0"/>
      <c r="B77" s="10" t="s">
        <v>78</v>
      </c>
      <c r="C77" s="11" t="s">
        <v>17</v>
      </c>
      <c r="D77" s="10" t="s">
        <v>78</v>
      </c>
      <c r="E77" s="33">
        <f>E74/3577.6</f>
        <v>3.37</v>
      </c>
    </row>
    <row r="78" spans="1:6" ht="51" x14ac:dyDescent="0.25">
      <c r="A78" s="48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9"/>
      <c r="B79" s="10" t="s">
        <v>70</v>
      </c>
      <c r="C79" s="11" t="s">
        <v>17</v>
      </c>
      <c r="D79" s="10" t="s">
        <v>70</v>
      </c>
      <c r="E79" s="31">
        <f>(0.92+0.76)*3577.6</f>
        <v>6010.3680000000004</v>
      </c>
    </row>
    <row r="80" spans="1:6" x14ac:dyDescent="0.25">
      <c r="A80" s="49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9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0"/>
      <c r="B82" s="10" t="s">
        <v>78</v>
      </c>
      <c r="C82" s="11" t="s">
        <v>17</v>
      </c>
      <c r="D82" s="10" t="s">
        <v>78</v>
      </c>
      <c r="E82" s="33">
        <f>E79/3577.6</f>
        <v>1.6800000000000002</v>
      </c>
    </row>
    <row r="83" spans="1:6" ht="25.5" x14ac:dyDescent="0.25">
      <c r="A83" s="48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9"/>
      <c r="B84" s="10" t="s">
        <v>70</v>
      </c>
      <c r="C84" s="11" t="s">
        <v>17</v>
      </c>
      <c r="D84" s="10" t="s">
        <v>70</v>
      </c>
      <c r="E84" s="31"/>
    </row>
    <row r="85" spans="1:6" ht="38.25" x14ac:dyDescent="0.25">
      <c r="A85" s="49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9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0"/>
      <c r="B87" s="10" t="s">
        <v>78</v>
      </c>
      <c r="C87" s="11" t="s">
        <v>17</v>
      </c>
      <c r="D87" s="10" t="s">
        <v>78</v>
      </c>
      <c r="E87" s="33">
        <f>E84/2709.2</f>
        <v>0</v>
      </c>
    </row>
    <row r="88" spans="1:6" ht="25.5" x14ac:dyDescent="0.25">
      <c r="A88" s="48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9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9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9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0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8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9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49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9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0"/>
      <c r="B97" s="10" t="s">
        <v>78</v>
      </c>
      <c r="C97" s="11" t="s">
        <v>17</v>
      </c>
      <c r="D97" s="10" t="s">
        <v>78</v>
      </c>
      <c r="E97" s="33">
        <f>E94/2709.2</f>
        <v>0</v>
      </c>
    </row>
    <row r="98" spans="1:6" ht="25.5" x14ac:dyDescent="0.25">
      <c r="A98" s="48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9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9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25">
      <c r="A101" s="49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0"/>
      <c r="B102" s="10" t="s">
        <v>78</v>
      </c>
      <c r="C102" s="11" t="s">
        <v>17</v>
      </c>
      <c r="D102" s="10" t="s">
        <v>78</v>
      </c>
      <c r="E102" s="33">
        <f>E99/2709.2</f>
        <v>0</v>
      </c>
    </row>
    <row r="103" spans="1:6" ht="38.25" x14ac:dyDescent="0.25">
      <c r="A103" s="48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9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9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25">
      <c r="A106" s="49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0"/>
      <c r="B107" s="10" t="s">
        <v>78</v>
      </c>
      <c r="C107" s="11" t="s">
        <v>17</v>
      </c>
      <c r="D107" s="10" t="s">
        <v>78</v>
      </c>
      <c r="E107" s="19"/>
    </row>
    <row r="108" spans="1:6" ht="25.5" x14ac:dyDescent="0.25">
      <c r="A108" s="48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9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9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25">
      <c r="A111" s="49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0"/>
      <c r="B112" s="10" t="s">
        <v>78</v>
      </c>
      <c r="C112" s="11" t="s">
        <v>17</v>
      </c>
      <c r="D112" s="10" t="s">
        <v>78</v>
      </c>
      <c r="E112" s="19"/>
    </row>
    <row r="113" spans="1:6" ht="38.25" x14ac:dyDescent="0.25">
      <c r="A113" s="48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9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9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25">
      <c r="A116" s="49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0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8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9"/>
      <c r="B119" s="10" t="s">
        <v>70</v>
      </c>
      <c r="C119" s="11" t="s">
        <v>17</v>
      </c>
      <c r="D119" s="10" t="s">
        <v>70</v>
      </c>
      <c r="E119" s="31">
        <f>0.4*3577.6</f>
        <v>1431.04</v>
      </c>
    </row>
    <row r="120" spans="1:6" x14ac:dyDescent="0.25">
      <c r="A120" s="49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9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0"/>
      <c r="B122" s="10" t="s">
        <v>78</v>
      </c>
      <c r="C122" s="11" t="s">
        <v>17</v>
      </c>
      <c r="D122" s="10" t="s">
        <v>78</v>
      </c>
      <c r="E122" s="33">
        <f>E119/3577.6</f>
        <v>0.4</v>
      </c>
    </row>
    <row r="123" spans="1:6" ht="51" x14ac:dyDescent="0.25">
      <c r="A123" s="48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9"/>
      <c r="B124" s="10" t="s">
        <v>70</v>
      </c>
      <c r="C124" s="11" t="s">
        <v>17</v>
      </c>
      <c r="D124" s="10" t="s">
        <v>70</v>
      </c>
      <c r="E124" s="31">
        <f>0.33*3577.6</f>
        <v>1180.6079999999999</v>
      </c>
    </row>
    <row r="125" spans="1:6" x14ac:dyDescent="0.25">
      <c r="A125" s="49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9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0"/>
      <c r="B127" s="10" t="s">
        <v>78</v>
      </c>
      <c r="C127" s="11" t="s">
        <v>17</v>
      </c>
      <c r="D127" s="10" t="s">
        <v>78</v>
      </c>
      <c r="E127" s="33">
        <f>E124/3577.6</f>
        <v>0.33</v>
      </c>
    </row>
    <row r="128" spans="1:6" ht="25.5" x14ac:dyDescent="0.25">
      <c r="A128" s="48" t="s">
        <v>59</v>
      </c>
      <c r="B128" s="10" t="s">
        <v>72</v>
      </c>
      <c r="C128" s="11" t="s">
        <v>9</v>
      </c>
      <c r="D128" s="10" t="s">
        <v>72</v>
      </c>
      <c r="E128" s="19" t="s">
        <v>198</v>
      </c>
    </row>
    <row r="129" spans="1:6" x14ac:dyDescent="0.25">
      <c r="A129" s="49"/>
      <c r="B129" s="10" t="s">
        <v>70</v>
      </c>
      <c r="C129" s="11" t="s">
        <v>17</v>
      </c>
      <c r="D129" s="10" t="s">
        <v>70</v>
      </c>
      <c r="E129" s="31">
        <f>0.15*3577.6</f>
        <v>536.64</v>
      </c>
    </row>
    <row r="130" spans="1:6" x14ac:dyDescent="0.25">
      <c r="A130" s="49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9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0"/>
      <c r="B132" s="10" t="s">
        <v>78</v>
      </c>
      <c r="C132" s="11" t="s">
        <v>17</v>
      </c>
      <c r="D132" s="10" t="s">
        <v>78</v>
      </c>
      <c r="E132" s="33">
        <f>E129/3577.6</f>
        <v>0.15</v>
      </c>
    </row>
    <row r="133" spans="1:6" ht="38.25" x14ac:dyDescent="0.25">
      <c r="A133" s="48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9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9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9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0"/>
      <c r="B137" s="10" t="s">
        <v>78</v>
      </c>
      <c r="C137" s="11" t="s">
        <v>17</v>
      </c>
      <c r="D137" s="10" t="s">
        <v>78</v>
      </c>
      <c r="E137" s="33">
        <f>E134/4808.8/12</f>
        <v>0</v>
      </c>
    </row>
    <row r="138" spans="1:6" ht="32.25" customHeight="1" x14ac:dyDescent="0.25">
      <c r="A138" s="45" t="s">
        <v>105</v>
      </c>
      <c r="B138" s="46"/>
      <c r="C138" s="46"/>
      <c r="D138" s="46"/>
      <c r="E138" s="47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/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4254.1400000000003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4254.1400000000003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795.1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197.65+9.27+42.16+54.76+491.26</f>
        <v>795.1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3459.0400000000004</v>
      </c>
    </row>
    <row r="156" spans="1:5" ht="36.75" customHeight="1" x14ac:dyDescent="0.25">
      <c r="A156" s="45" t="s">
        <v>125</v>
      </c>
      <c r="B156" s="46"/>
      <c r="C156" s="46"/>
      <c r="D156" s="46"/>
      <c r="E156" s="47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128</v>
      </c>
      <c r="B159" s="46"/>
      <c r="C159" s="46"/>
      <c r="D159" s="46"/>
      <c r="E159" s="47"/>
    </row>
    <row r="160" spans="1:5" ht="51" x14ac:dyDescent="0.25">
      <c r="A160" s="48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9"/>
      <c r="B161" s="10" t="s">
        <v>70</v>
      </c>
      <c r="C161" s="11" t="s">
        <v>17</v>
      </c>
      <c r="D161" s="10" t="s">
        <v>70</v>
      </c>
      <c r="E161" s="31">
        <v>225.56</v>
      </c>
    </row>
    <row r="162" spans="1:6" x14ac:dyDescent="0.25">
      <c r="A162" s="49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9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0"/>
      <c r="B164" s="10" t="s">
        <v>78</v>
      </c>
      <c r="C164" s="11" t="s">
        <v>17</v>
      </c>
      <c r="D164" s="10" t="s">
        <v>78</v>
      </c>
      <c r="E164" s="31">
        <f>E161/3577.6</f>
        <v>6.3047853309481219E-2</v>
      </c>
      <c r="F164" s="5"/>
    </row>
    <row r="165" spans="1:6" ht="63.75" x14ac:dyDescent="0.25">
      <c r="A165" s="48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9"/>
      <c r="B166" s="10" t="s">
        <v>70</v>
      </c>
      <c r="C166" s="11" t="s">
        <v>17</v>
      </c>
      <c r="D166" s="10" t="s">
        <v>70</v>
      </c>
      <c r="E166" s="31">
        <v>1057.52</v>
      </c>
      <c r="F166" s="5"/>
    </row>
    <row r="167" spans="1:6" x14ac:dyDescent="0.25">
      <c r="A167" s="49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9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0"/>
      <c r="B169" s="10" t="s">
        <v>78</v>
      </c>
      <c r="C169" s="11" t="s">
        <v>17</v>
      </c>
      <c r="D169" s="10" t="s">
        <v>78</v>
      </c>
      <c r="E169" s="31">
        <f>E166/3577.6</f>
        <v>0.29559481216457961</v>
      </c>
      <c r="F169" s="5"/>
    </row>
    <row r="170" spans="1:6" ht="63.75" x14ac:dyDescent="0.25">
      <c r="A170" s="48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9"/>
      <c r="B171" s="10" t="s">
        <v>70</v>
      </c>
      <c r="C171" s="11" t="s">
        <v>17</v>
      </c>
      <c r="D171" s="10" t="s">
        <v>70</v>
      </c>
      <c r="E171" s="31">
        <v>49.67</v>
      </c>
      <c r="F171" s="5"/>
    </row>
    <row r="172" spans="1:6" x14ac:dyDescent="0.25">
      <c r="A172" s="49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9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0"/>
      <c r="B174" s="10" t="s">
        <v>78</v>
      </c>
      <c r="C174" s="11" t="s">
        <v>17</v>
      </c>
      <c r="D174" s="10" t="s">
        <v>78</v>
      </c>
      <c r="E174" s="31">
        <f>E171/3577.6</f>
        <v>1.3883609123434705E-2</v>
      </c>
      <c r="F174" s="5"/>
    </row>
    <row r="175" spans="1:6" ht="38.25" x14ac:dyDescent="0.25">
      <c r="A175" s="48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9"/>
      <c r="B176" s="10" t="s">
        <v>70</v>
      </c>
      <c r="C176" s="11" t="s">
        <v>17</v>
      </c>
      <c r="D176" s="10" t="s">
        <v>70</v>
      </c>
      <c r="E176" s="31">
        <v>292.97000000000003</v>
      </c>
      <c r="F176" s="5"/>
    </row>
    <row r="177" spans="1:6" x14ac:dyDescent="0.25">
      <c r="A177" s="49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9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0"/>
      <c r="B179" s="10" t="s">
        <v>78</v>
      </c>
      <c r="C179" s="11" t="s">
        <v>17</v>
      </c>
      <c r="D179" s="10" t="s">
        <v>78</v>
      </c>
      <c r="E179" s="31">
        <f>E176/3577.6</f>
        <v>8.1890093917710211E-2</v>
      </c>
      <c r="F179" s="5"/>
    </row>
    <row r="180" spans="1:6" ht="51" x14ac:dyDescent="0.25">
      <c r="A180" s="48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9"/>
      <c r="B181" s="10" t="s">
        <v>70</v>
      </c>
      <c r="C181" s="11" t="s">
        <v>17</v>
      </c>
      <c r="D181" s="10" t="s">
        <v>70</v>
      </c>
      <c r="E181" s="31">
        <v>2628.42</v>
      </c>
      <c r="F181" s="5"/>
    </row>
    <row r="182" spans="1:6" x14ac:dyDescent="0.25">
      <c r="A182" s="49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9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0"/>
      <c r="B184" s="10" t="s">
        <v>78</v>
      </c>
      <c r="C184" s="11" t="s">
        <v>17</v>
      </c>
      <c r="D184" s="10" t="s">
        <v>78</v>
      </c>
      <c r="E184" s="31">
        <f>E181/3577.6</f>
        <v>0.73468805903398926</v>
      </c>
    </row>
    <row r="185" spans="1:6" ht="15" customHeight="1" x14ac:dyDescent="0.25">
      <c r="A185" s="45" t="s">
        <v>136</v>
      </c>
      <c r="B185" s="46"/>
      <c r="C185" s="46"/>
      <c r="D185" s="46"/>
      <c r="E185" s="47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5" t="s">
        <v>146</v>
      </c>
      <c r="B190" s="46"/>
      <c r="C190" s="46"/>
      <c r="D190" s="46"/>
      <c r="E190" s="47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5" t="s">
        <v>153</v>
      </c>
      <c r="B197" s="46"/>
      <c r="C197" s="46"/>
      <c r="D197" s="46"/>
      <c r="E197" s="47"/>
    </row>
    <row r="198" spans="1:5" hidden="1" x14ac:dyDescent="0.25">
      <c r="A198" s="42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3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3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43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43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43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43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43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43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44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42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3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3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43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43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43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43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43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43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44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42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3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3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3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3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3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3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3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3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4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2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3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3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43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43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43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43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43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43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44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2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3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3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3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3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3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3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3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3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4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2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3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3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3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43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43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43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3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3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4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2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3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3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3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3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3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3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3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3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4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2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3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3"/>
      <c r="B270" s="10" t="s">
        <v>157</v>
      </c>
      <c r="C270" s="11" t="s">
        <v>158</v>
      </c>
      <c r="D270" s="10" t="s">
        <v>157</v>
      </c>
      <c r="E270" s="37"/>
    </row>
    <row r="271" spans="1:5" hidden="1" x14ac:dyDescent="0.25">
      <c r="A271" s="43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43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43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43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43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43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44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2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3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3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3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3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3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3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3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3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4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2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43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43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hidden="1" x14ac:dyDescent="0.25">
      <c r="A291" s="43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43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43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43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43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43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44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42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43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43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43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43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43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43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3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3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4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2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3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3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3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3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3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3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3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3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4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5" t="s">
        <v>181</v>
      </c>
      <c r="B318" s="46"/>
      <c r="C318" s="46"/>
      <c r="D318" s="46"/>
      <c r="E318" s="47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5.5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5" t="s">
        <v>187</v>
      </c>
      <c r="B323" s="46"/>
      <c r="C323" s="46"/>
      <c r="D323" s="46"/>
      <c r="E323" s="47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/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dcterms:created xsi:type="dcterms:W3CDTF">2019-01-24T04:09:30Z</dcterms:created>
  <dcterms:modified xsi:type="dcterms:W3CDTF">2023-03-20T04:23:49Z</dcterms:modified>
</cp:coreProperties>
</file>