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22230" windowHeight="835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32" i="1" l="1"/>
  <c r="E129" i="1"/>
  <c r="E127" i="1"/>
  <c r="E124" i="1"/>
  <c r="E119" i="1"/>
  <c r="E122" i="1"/>
  <c r="E79" i="1"/>
  <c r="E82" i="1" s="1"/>
  <c r="E74" i="1"/>
  <c r="E77" i="1" s="1"/>
  <c r="E69" i="1"/>
  <c r="E59" i="1"/>
  <c r="E54" i="1"/>
  <c r="E49" i="1"/>
  <c r="E52" i="1" s="1"/>
  <c r="E44" i="1"/>
  <c r="E47" i="1" s="1"/>
  <c r="E72" i="1"/>
  <c r="E62" i="1"/>
  <c r="E57" i="1"/>
  <c r="E42" i="1"/>
  <c r="E39" i="1"/>
  <c r="E27" i="1"/>
  <c r="E147" i="1" l="1"/>
  <c r="E184" i="1"/>
  <c r="E179" i="1"/>
  <c r="E174" i="1"/>
  <c r="E169" i="1"/>
  <c r="E164" i="1"/>
  <c r="E36" i="1"/>
  <c r="E21" i="1"/>
  <c r="E22" i="1"/>
  <c r="E20" i="1"/>
  <c r="E67" i="1" l="1"/>
  <c r="E102" i="1" l="1"/>
  <c r="E97" i="1"/>
  <c r="E87" i="1"/>
  <c r="E196" i="1" l="1"/>
  <c r="E142" i="1"/>
  <c r="E23" i="1" l="1"/>
  <c r="E146" i="1" l="1"/>
  <c r="E155" i="1" l="1"/>
  <c r="E143" i="1"/>
  <c r="E137" i="1"/>
  <c r="E33" i="1"/>
  <c r="E29" i="1"/>
  <c r="E31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<sst xmlns="http://schemas.openxmlformats.org/spreadsheetml/2006/main" count="1132" uniqueCount="199">
  <si>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</si>
  <si>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</si>
  <si>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</si>
  <si>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</si>
  <si>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</si>
  <si>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</si>
  <si>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</si>
  <si>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</si>
  <si>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</si>
  <si>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</si>
  <si>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</si>
  <si>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</si>
  <si>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</si>
  <si>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</si>
  <si>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</si>
  <si>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</si>
  <si>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</si>
  <si>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</si>
  <si>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</si>
  <si>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</si>
  <si>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</si>
  <si>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</si>
  <si>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</si>
  <si>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</si>
  <si>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</si>
  <si>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</si>
  <si>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</si>
  <si>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</si>
  <si>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</si>
  <si>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</si>
  <si>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</si>
  <si>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</si>
  <si>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</si>
  <si>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</si>
  <si>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</si>
  <si>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</si>
  <si>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</si>
  <si>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</si>
  <si>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</si>
  <si>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</si>
  <si>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</si>
  <si>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</si>
  <si>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</si>
  <si>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</si>
  <si>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</si>
  <si>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</si>
  <si>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</si>
  <si>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</si>
  <si>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</si>
  <si>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</si>
  <si>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</si>
  <si>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</si>
  <si>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</si>
  <si>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</si>
  <si>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</si>
  <si>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</si>
  <si>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</si>
  <si>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</si>
  <si>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</si>
  <si>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</si>
  <si>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</si>
  <si>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</si>
  <si>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</si>
  <si>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</si>
  <si>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</si>
  <si>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</si>
  <si>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</si>
  <si>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</si>
  <si>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</si>
  <si>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</si>
  <si>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</si>
  <si>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</si>
  <si>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</si>
  <si>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</si>
  <si>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</si>
  <si>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</si>
  <si>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</si>
  <si>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</si>
  <si>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</si>
  <si>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</si>
  <si>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</si>
  <si>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</si>
  <si>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</si>
  <si>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</si>
  <si>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</si>
  <si>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</si>
  <si>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</si>
  <si>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</si>
  <si>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</si>
  <si>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</si>
  <si>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</si>
  <si>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</si>
  <si>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</si>
  <si>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</si>
  <si>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</si>
  <si>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</si>
  <si>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</si>
  <si>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</si>
  <si>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</si>
  <si>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</si>
  <si>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</si>
  <si>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</si>
  <si>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</si>
  <si>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</si>
  <si>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</si>
  <si>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</si>
  <si>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</si>
  <si>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</si>
  <si>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</si>
  <si>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</si>
  <si>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</si>
  <si>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</si>
  <si>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</si>
  <si>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</si>
  <si>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</si>
  <si>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</si>
  <si>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</si>
  <si>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</si>
  <si>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</si>
  <si>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</si>
  <si>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</si>
  <si>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</si>
  <si>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</si>
  <si>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</si>
  <si>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</si>
  <si>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</si>
  <si>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</si>
  <si>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</si>
  <si>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</si>
  <si>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</si>
  <si>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</si>
  <si>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</si>
  <si>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</si>
  <si>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</si>
  <si>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</si>
  <si>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</si>
  <si>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</si>
  <si>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</si>
  <si>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</si>
  <si>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</si>
  <si>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</si>
  <si>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</si>
  <si>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</si>
  <si>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</si>
  <si>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</si>
  <si>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</si>
  <si>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</si>
  <si>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</si>
  <si>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</si>
  <si>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</si>
  <si>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</si>
  <si>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</si>
  <si>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</si>
  <si>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</si>
  <si>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</si>
  <si>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</si>
  <si>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</si>
  <si>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</si>
  <si>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</si>
  <si>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</si>
  <si>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</si>
  <si>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</si>
  <si>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</si>
  <si>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</si>
  <si>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</si>
  <si>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</si>
  <si>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</si>
  <si>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</si>
  <si>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</si>
  <si>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</si>
  <si>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</si>
  <si>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</si>
  <si>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</si>
  <si>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</si>
  <si>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</si>
  <si>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</si>
  <si>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</si>
  <si>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</si>
  <si>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</si>
  <si>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</si>
  <si>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</si>
  <si>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</si>
  <si>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</si>
  <si>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</si>
  <si>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</si>
  <si>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</si>
  <si>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</si>
  <si>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</si>
  <si>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</si>
  <si>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</si>
  <si>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</si>
  <si>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</si>
  <si>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</si>
  <si>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</si>
  <si>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</si>
  <si>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ул.Устиновича, д.22</t>
  </si>
  <si>
    <t>общая площадь дома, кв. м.    3 577,6</t>
  </si>
  <si>
    <t>Услуги по ведению спецсчета на кап.ремонт</t>
  </si>
  <si>
    <t>Отчет ООО УК "Триумф"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</si>
</sst>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43" fontId="7" fillId="0" borderId="6" xfId="3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13" zoomScaleNormal="100" zoomScaleSheetLayoutView="100" workbookViewId="0">
      <selection activeCell="G32" sqref="G32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6" ht="13.9" x14ac:dyDescent="0.25">
      <c r="D1" s="2"/>
      <c r="E1" s="3"/>
    </row>
    <row r="2" spans="1:6" ht="13.9" x14ac:dyDescent="0.25">
      <c r="D2" s="2"/>
      <c r="E2" s="2"/>
    </row>
    <row r="3" spans="1:6" ht="15" customHeight="1" x14ac:dyDescent="0.25">
      <c r="A3" s="53" t="s">
        <v>198</v>
      </c>
      <c r="B3" s="53"/>
      <c r="C3" s="53"/>
      <c r="D3" s="53"/>
      <c r="E3" s="53"/>
    </row>
    <row r="4" spans="1:6" ht="15" customHeight="1" x14ac:dyDescent="0.25">
      <c r="A4" s="53" t="s">
        <v>0</v>
      </c>
      <c r="B4" s="53"/>
      <c r="C4" s="53"/>
      <c r="D4" s="53"/>
      <c r="E4" s="53"/>
    </row>
    <row r="5" spans="1:6" ht="15" customHeight="1" x14ac:dyDescent="0.25">
      <c r="A5" s="53" t="s">
        <v>195</v>
      </c>
      <c r="B5" s="53"/>
      <c r="C5" s="53"/>
      <c r="D5" s="53"/>
      <c r="E5" s="53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4" t="s">
        <v>196</v>
      </c>
      <c r="B7" s="54"/>
      <c r="C7" s="54"/>
      <c r="D7" s="54"/>
      <c r="E7" s="54"/>
    </row>
    <row r="8" spans="1:6" x14ac:dyDescent="0.25">
      <c r="A8" s="54" t="s">
        <v>1</v>
      </c>
      <c r="B8" s="54"/>
      <c r="C8" s="54"/>
      <c r="D8" s="54"/>
      <c r="E8" s="54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7" t="s">
        <v>14</v>
      </c>
      <c r="B14" s="48"/>
      <c r="C14" s="48"/>
      <c r="D14" s="48"/>
      <c r="E14" s="49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>
        <v>-40385</v>
      </c>
      <c r="F16" s="42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2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53100.32</v>
      </c>
      <c r="F18" s="42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775223.37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E19*0.62</f>
        <v>480638.48940000002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E19*0.195</f>
        <v>151168.55715000001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E19*0.185</f>
        <v>143416.32345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791428.59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745228.59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>
        <f>66000*0.7</f>
        <v>46200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751043.59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6">
        <f>E29-E36</f>
        <v>40912.390000000014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83095.099999999977</v>
      </c>
    </row>
    <row r="34" spans="1:6" ht="36.75" customHeight="1" x14ac:dyDescent="0.25">
      <c r="A34" s="47" t="s">
        <v>66</v>
      </c>
      <c r="B34" s="48"/>
      <c r="C34" s="48"/>
      <c r="D34" s="48"/>
      <c r="E34" s="49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E39+E44+E49+E54+E59+E64+E69+E74+E79+E84+E89+E94+E99+E104+E109+E114+E119+E124+E129+E134</f>
        <v>710131.19999999995</v>
      </c>
    </row>
    <row r="37" spans="1:6" ht="34.5" customHeight="1" x14ac:dyDescent="0.25">
      <c r="A37" s="47" t="s">
        <v>71</v>
      </c>
      <c r="B37" s="48"/>
      <c r="C37" s="48"/>
      <c r="D37" s="48"/>
      <c r="E37" s="49"/>
    </row>
    <row r="38" spans="1:6" ht="38.25" x14ac:dyDescent="0.25">
      <c r="A38" s="50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1"/>
      <c r="B39" s="10" t="s">
        <v>70</v>
      </c>
      <c r="C39" s="11" t="s">
        <v>17</v>
      </c>
      <c r="D39" s="10" t="s">
        <v>70</v>
      </c>
      <c r="E39" s="31">
        <f>0.67*3577.6*12</f>
        <v>28763.904000000002</v>
      </c>
    </row>
    <row r="40" spans="1:6" x14ac:dyDescent="0.25">
      <c r="A40" s="51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51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2"/>
      <c r="B42" s="10" t="s">
        <v>78</v>
      </c>
      <c r="C42" s="11" t="s">
        <v>17</v>
      </c>
      <c r="D42" s="10" t="s">
        <v>78</v>
      </c>
      <c r="E42" s="33">
        <f>E39/3577.6/12</f>
        <v>0.67</v>
      </c>
    </row>
    <row r="43" spans="1:6" ht="63.75" x14ac:dyDescent="0.25">
      <c r="A43" s="50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1"/>
      <c r="B44" s="10" t="s">
        <v>70</v>
      </c>
      <c r="C44" s="11" t="s">
        <v>17</v>
      </c>
      <c r="D44" s="10" t="s">
        <v>70</v>
      </c>
      <c r="E44" s="31">
        <f>2.08*3577.6*12</f>
        <v>89296.896000000008</v>
      </c>
    </row>
    <row r="45" spans="1:6" x14ac:dyDescent="0.25">
      <c r="A45" s="51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51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2"/>
      <c r="B47" s="10" t="s">
        <v>78</v>
      </c>
      <c r="C47" s="11" t="s">
        <v>17</v>
      </c>
      <c r="D47" s="10" t="s">
        <v>78</v>
      </c>
      <c r="E47" s="33">
        <f>E44/3577.6/12</f>
        <v>2.0800000000000005</v>
      </c>
    </row>
    <row r="48" spans="1:6" ht="25.5" x14ac:dyDescent="0.25">
      <c r="A48" s="50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1"/>
      <c r="B49" s="10" t="s">
        <v>70</v>
      </c>
      <c r="C49" s="11" t="s">
        <v>17</v>
      </c>
      <c r="D49" s="10" t="s">
        <v>70</v>
      </c>
      <c r="E49" s="31">
        <f>2.84*3577.6*12</f>
        <v>121924.60800000001</v>
      </c>
    </row>
    <row r="50" spans="1:6" ht="38.25" x14ac:dyDescent="0.25">
      <c r="A50" s="51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51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2"/>
      <c r="B52" s="10" t="s">
        <v>78</v>
      </c>
      <c r="C52" s="11" t="s">
        <v>17</v>
      </c>
      <c r="D52" s="10" t="s">
        <v>78</v>
      </c>
      <c r="E52" s="33">
        <f>E49/3577.6/12</f>
        <v>2.8400000000000003</v>
      </c>
    </row>
    <row r="53" spans="1:6" ht="25.5" x14ac:dyDescent="0.25">
      <c r="A53" s="50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1"/>
      <c r="B54" s="10" t="s">
        <v>70</v>
      </c>
      <c r="C54" s="11" t="s">
        <v>17</v>
      </c>
      <c r="D54" s="10" t="s">
        <v>70</v>
      </c>
      <c r="E54" s="31">
        <f>2.35*3577.6*12</f>
        <v>100888.32000000001</v>
      </c>
    </row>
    <row r="55" spans="1:6" x14ac:dyDescent="0.25">
      <c r="A55" s="51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51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2"/>
      <c r="B57" s="10" t="s">
        <v>78</v>
      </c>
      <c r="C57" s="11" t="s">
        <v>17</v>
      </c>
      <c r="D57" s="10" t="s">
        <v>78</v>
      </c>
      <c r="E57" s="33">
        <f>E54/3577.6/12</f>
        <v>2.35</v>
      </c>
    </row>
    <row r="58" spans="1:6" ht="25.5" x14ac:dyDescent="0.25">
      <c r="A58" s="50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1"/>
      <c r="B59" s="10" t="s">
        <v>70</v>
      </c>
      <c r="C59" s="11" t="s">
        <v>17</v>
      </c>
      <c r="D59" s="10" t="s">
        <v>70</v>
      </c>
      <c r="E59" s="31">
        <f>0.18*3577.6*12</f>
        <v>7727.616</v>
      </c>
    </row>
    <row r="60" spans="1:6" x14ac:dyDescent="0.25">
      <c r="A60" s="51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51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2"/>
      <c r="B62" s="10" t="s">
        <v>78</v>
      </c>
      <c r="C62" s="11" t="s">
        <v>17</v>
      </c>
      <c r="D62" s="10" t="s">
        <v>78</v>
      </c>
      <c r="E62" s="33">
        <f>E59/3577.6/12</f>
        <v>0.18000000000000002</v>
      </c>
    </row>
    <row r="63" spans="1:6" ht="25.5" x14ac:dyDescent="0.25">
      <c r="A63" s="50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1"/>
      <c r="B64" s="10" t="s">
        <v>70</v>
      </c>
      <c r="C64" s="11" t="s">
        <v>17</v>
      </c>
      <c r="D64" s="10" t="s">
        <v>70</v>
      </c>
      <c r="E64" s="31">
        <v>79042.559999999998</v>
      </c>
    </row>
    <row r="65" spans="1:6" ht="25.5" x14ac:dyDescent="0.25">
      <c r="A65" s="51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51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2"/>
      <c r="B67" s="10" t="s">
        <v>78</v>
      </c>
      <c r="C67" s="11" t="s">
        <v>17</v>
      </c>
      <c r="D67" s="10" t="s">
        <v>78</v>
      </c>
      <c r="E67" s="31">
        <f>E64/4808.8</f>
        <v>16.437065380136417</v>
      </c>
    </row>
    <row r="68" spans="1:6" ht="25.5" x14ac:dyDescent="0.25">
      <c r="A68" s="50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1"/>
      <c r="B69" s="10" t="s">
        <v>70</v>
      </c>
      <c r="C69" s="11" t="s">
        <v>17</v>
      </c>
      <c r="D69" s="10" t="s">
        <v>70</v>
      </c>
      <c r="E69" s="31">
        <f>0.65*3577.6*12</f>
        <v>27905.279999999999</v>
      </c>
    </row>
    <row r="70" spans="1:6" x14ac:dyDescent="0.25">
      <c r="A70" s="51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51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2"/>
      <c r="B72" s="10" t="s">
        <v>78</v>
      </c>
      <c r="C72" s="11" t="s">
        <v>17</v>
      </c>
      <c r="D72" s="10" t="s">
        <v>78</v>
      </c>
      <c r="E72" s="33">
        <f>E69/3577.6/12</f>
        <v>0.65</v>
      </c>
    </row>
    <row r="73" spans="1:6" ht="25.5" x14ac:dyDescent="0.25">
      <c r="A73" s="50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1"/>
      <c r="B74" s="10" t="s">
        <v>70</v>
      </c>
      <c r="C74" s="11" t="s">
        <v>17</v>
      </c>
      <c r="D74" s="10" t="s">
        <v>70</v>
      </c>
      <c r="E74" s="31">
        <f>3.37*3577.6*12</f>
        <v>144678.144</v>
      </c>
    </row>
    <row r="75" spans="1:6" ht="38.25" x14ac:dyDescent="0.25">
      <c r="A75" s="51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51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2"/>
      <c r="B77" s="10" t="s">
        <v>78</v>
      </c>
      <c r="C77" s="11" t="s">
        <v>17</v>
      </c>
      <c r="D77" s="10" t="s">
        <v>78</v>
      </c>
      <c r="E77" s="33">
        <f>E74/3577.6/12</f>
        <v>3.3699999999999997</v>
      </c>
    </row>
    <row r="78" spans="1:6" ht="51" x14ac:dyDescent="0.25">
      <c r="A78" s="50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1"/>
      <c r="B79" s="10" t="s">
        <v>70</v>
      </c>
      <c r="C79" s="11" t="s">
        <v>17</v>
      </c>
      <c r="D79" s="10" t="s">
        <v>70</v>
      </c>
      <c r="E79" s="31">
        <f>(0.92+0.76)*3577.6*12</f>
        <v>72124.415999999997</v>
      </c>
    </row>
    <row r="80" spans="1:6" x14ac:dyDescent="0.25">
      <c r="A80" s="51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51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2"/>
      <c r="B82" s="10" t="s">
        <v>78</v>
      </c>
      <c r="C82" s="11" t="s">
        <v>17</v>
      </c>
      <c r="D82" s="10" t="s">
        <v>78</v>
      </c>
      <c r="E82" s="33">
        <f>E79/3577.6/12</f>
        <v>1.68</v>
      </c>
    </row>
    <row r="83" spans="1:6" ht="25.5" x14ac:dyDescent="0.25">
      <c r="A83" s="50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51"/>
      <c r="B84" s="10" t="s">
        <v>70</v>
      </c>
      <c r="C84" s="11" t="s">
        <v>17</v>
      </c>
      <c r="D84" s="10" t="s">
        <v>70</v>
      </c>
      <c r="E84" s="31"/>
    </row>
    <row r="85" spans="1:6" ht="38.25" x14ac:dyDescent="0.25">
      <c r="A85" s="51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51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2"/>
      <c r="B87" s="10" t="s">
        <v>78</v>
      </c>
      <c r="C87" s="11" t="s">
        <v>17</v>
      </c>
      <c r="D87" s="10" t="s">
        <v>78</v>
      </c>
      <c r="E87" s="33">
        <f>E84/2709.2</f>
        <v>0</v>
      </c>
    </row>
    <row r="88" spans="1:6" ht="25.5" x14ac:dyDescent="0.25">
      <c r="A88" s="50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51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51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51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2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50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51"/>
      <c r="B94" s="10" t="s">
        <v>70</v>
      </c>
      <c r="C94" s="11" t="s">
        <v>17</v>
      </c>
      <c r="D94" s="10" t="s">
        <v>70</v>
      </c>
      <c r="E94" s="31"/>
    </row>
    <row r="95" spans="1:6" x14ac:dyDescent="0.25">
      <c r="A95" s="51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51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2"/>
      <c r="B97" s="10" t="s">
        <v>78</v>
      </c>
      <c r="C97" s="11" t="s">
        <v>17</v>
      </c>
      <c r="D97" s="10" t="s">
        <v>78</v>
      </c>
      <c r="E97" s="33">
        <f>E94/2709.2</f>
        <v>0</v>
      </c>
    </row>
    <row r="98" spans="1:6" ht="25.5" x14ac:dyDescent="0.25">
      <c r="A98" s="50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51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51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25">
      <c r="A101" s="51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52"/>
      <c r="B102" s="10" t="s">
        <v>78</v>
      </c>
      <c r="C102" s="11" t="s">
        <v>17</v>
      </c>
      <c r="D102" s="10" t="s">
        <v>78</v>
      </c>
      <c r="E102" s="33">
        <f>E99/2709.2</f>
        <v>0</v>
      </c>
    </row>
    <row r="103" spans="1:6" ht="38.25" x14ac:dyDescent="0.25">
      <c r="A103" s="50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51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51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25">
      <c r="A106" s="51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52"/>
      <c r="B107" s="10" t="s">
        <v>78</v>
      </c>
      <c r="C107" s="11" t="s">
        <v>17</v>
      </c>
      <c r="D107" s="10" t="s">
        <v>78</v>
      </c>
      <c r="E107" s="19"/>
    </row>
    <row r="108" spans="1:6" ht="25.5" x14ac:dyDescent="0.25">
      <c r="A108" s="50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51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51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25">
      <c r="A111" s="51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52"/>
      <c r="B112" s="10" t="s">
        <v>78</v>
      </c>
      <c r="C112" s="11" t="s">
        <v>17</v>
      </c>
      <c r="D112" s="10" t="s">
        <v>78</v>
      </c>
      <c r="E112" s="19"/>
    </row>
    <row r="113" spans="1:6" ht="38.25" x14ac:dyDescent="0.25">
      <c r="A113" s="50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51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51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25">
      <c r="A116" s="51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52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50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51"/>
      <c r="B119" s="10" t="s">
        <v>70</v>
      </c>
      <c r="C119" s="11" t="s">
        <v>17</v>
      </c>
      <c r="D119" s="10" t="s">
        <v>70</v>
      </c>
      <c r="E119" s="31">
        <f>0.4*3577.6*12</f>
        <v>17172.48</v>
      </c>
    </row>
    <row r="120" spans="1:6" x14ac:dyDescent="0.25">
      <c r="A120" s="51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51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52"/>
      <c r="B122" s="10" t="s">
        <v>78</v>
      </c>
      <c r="C122" s="11" t="s">
        <v>17</v>
      </c>
      <c r="D122" s="10" t="s">
        <v>78</v>
      </c>
      <c r="E122" s="33">
        <f>E119/3577.6/12</f>
        <v>0.39999999999999997</v>
      </c>
    </row>
    <row r="123" spans="1:6" ht="51" x14ac:dyDescent="0.25">
      <c r="A123" s="50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1"/>
      <c r="B124" s="10" t="s">
        <v>70</v>
      </c>
      <c r="C124" s="11" t="s">
        <v>17</v>
      </c>
      <c r="D124" s="10" t="s">
        <v>70</v>
      </c>
      <c r="E124" s="31">
        <f>0.33*3577.6*12</f>
        <v>14167.295999999998</v>
      </c>
    </row>
    <row r="125" spans="1:6" x14ac:dyDescent="0.25">
      <c r="A125" s="51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51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2"/>
      <c r="B127" s="10" t="s">
        <v>78</v>
      </c>
      <c r="C127" s="11" t="s">
        <v>17</v>
      </c>
      <c r="D127" s="10" t="s">
        <v>78</v>
      </c>
      <c r="E127" s="33">
        <f>E124/3577.6/12</f>
        <v>0.32999999999999996</v>
      </c>
    </row>
    <row r="128" spans="1:6" ht="25.5" x14ac:dyDescent="0.25">
      <c r="A128" s="50" t="s">
        <v>59</v>
      </c>
      <c r="B128" s="10" t="s">
        <v>72</v>
      </c>
      <c r="C128" s="11" t="s">
        <v>9</v>
      </c>
      <c r="D128" s="10" t="s">
        <v>72</v>
      </c>
      <c r="E128" s="19" t="s">
        <v>197</v>
      </c>
    </row>
    <row r="129" spans="1:6" x14ac:dyDescent="0.25">
      <c r="A129" s="51"/>
      <c r="B129" s="10" t="s">
        <v>70</v>
      </c>
      <c r="C129" s="11" t="s">
        <v>17</v>
      </c>
      <c r="D129" s="10" t="s">
        <v>70</v>
      </c>
      <c r="E129" s="31">
        <f>0.15*3577.6*12</f>
        <v>6439.68</v>
      </c>
    </row>
    <row r="130" spans="1:6" x14ac:dyDescent="0.25">
      <c r="A130" s="51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51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2"/>
      <c r="B132" s="10" t="s">
        <v>78</v>
      </c>
      <c r="C132" s="11" t="s">
        <v>17</v>
      </c>
      <c r="D132" s="10" t="s">
        <v>78</v>
      </c>
      <c r="E132" s="33">
        <f>E129/3577.6/12</f>
        <v>0.15</v>
      </c>
    </row>
    <row r="133" spans="1:6" ht="38.25" x14ac:dyDescent="0.25">
      <c r="A133" s="50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51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51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51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2"/>
      <c r="B137" s="10" t="s">
        <v>78</v>
      </c>
      <c r="C137" s="11" t="s">
        <v>17</v>
      </c>
      <c r="D137" s="10" t="s">
        <v>78</v>
      </c>
      <c r="E137" s="33">
        <f>E134/4808.8/12</f>
        <v>0</v>
      </c>
    </row>
    <row r="138" spans="1:6" ht="32.25" customHeight="1" x14ac:dyDescent="0.25">
      <c r="A138" s="47" t="s">
        <v>105</v>
      </c>
      <c r="B138" s="48"/>
      <c r="C138" s="48"/>
      <c r="D138" s="48"/>
      <c r="E138" s="49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1"/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1">
        <f>E161+E166+E171+E181+E176</f>
        <v>4254.1400000000003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31">
        <f>E142</f>
        <v>4254.1400000000003</v>
      </c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2">
        <f>E147</f>
        <v>795.1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31">
        <f>197.65+9.27+42.16+54.76+491.26</f>
        <v>795.1</v>
      </c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E142-E147+E141</f>
        <v>3459.0400000000004</v>
      </c>
    </row>
    <row r="156" spans="1:5" ht="36.75" customHeight="1" x14ac:dyDescent="0.25">
      <c r="A156" s="47" t="s">
        <v>125</v>
      </c>
      <c r="B156" s="48"/>
      <c r="C156" s="48"/>
      <c r="D156" s="48"/>
      <c r="E156" s="49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7" t="s">
        <v>128</v>
      </c>
      <c r="B159" s="48"/>
      <c r="C159" s="48"/>
      <c r="D159" s="48"/>
      <c r="E159" s="49"/>
    </row>
    <row r="160" spans="1:5" ht="51" x14ac:dyDescent="0.25">
      <c r="A160" s="50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51"/>
      <c r="B161" s="10" t="s">
        <v>70</v>
      </c>
      <c r="C161" s="11" t="s">
        <v>17</v>
      </c>
      <c r="D161" s="10" t="s">
        <v>70</v>
      </c>
      <c r="E161" s="31">
        <v>225.56</v>
      </c>
    </row>
    <row r="162" spans="1:6" x14ac:dyDescent="0.25">
      <c r="A162" s="51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51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2"/>
      <c r="B164" s="10" t="s">
        <v>78</v>
      </c>
      <c r="C164" s="11" t="s">
        <v>17</v>
      </c>
      <c r="D164" s="10" t="s">
        <v>78</v>
      </c>
      <c r="E164" s="31">
        <f>E161/3577.6</f>
        <v>6.3047853309481219E-2</v>
      </c>
      <c r="F164" s="5"/>
    </row>
    <row r="165" spans="1:6" ht="63.75" x14ac:dyDescent="0.25">
      <c r="A165" s="50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51"/>
      <c r="B166" s="10" t="s">
        <v>70</v>
      </c>
      <c r="C166" s="11" t="s">
        <v>17</v>
      </c>
      <c r="D166" s="10" t="s">
        <v>70</v>
      </c>
      <c r="E166" s="31">
        <v>1057.52</v>
      </c>
      <c r="F166" s="5"/>
    </row>
    <row r="167" spans="1:6" x14ac:dyDescent="0.25">
      <c r="A167" s="51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51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2"/>
      <c r="B169" s="10" t="s">
        <v>78</v>
      </c>
      <c r="C169" s="11" t="s">
        <v>17</v>
      </c>
      <c r="D169" s="10" t="s">
        <v>78</v>
      </c>
      <c r="E169" s="31">
        <f>E166/3577.6</f>
        <v>0.29559481216457961</v>
      </c>
      <c r="F169" s="5"/>
    </row>
    <row r="170" spans="1:6" ht="63.75" x14ac:dyDescent="0.25">
      <c r="A170" s="50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51"/>
      <c r="B171" s="10" t="s">
        <v>70</v>
      </c>
      <c r="C171" s="11" t="s">
        <v>17</v>
      </c>
      <c r="D171" s="10" t="s">
        <v>70</v>
      </c>
      <c r="E171" s="31">
        <v>49.67</v>
      </c>
      <c r="F171" s="5"/>
    </row>
    <row r="172" spans="1:6" x14ac:dyDescent="0.25">
      <c r="A172" s="51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51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2"/>
      <c r="B174" s="10" t="s">
        <v>78</v>
      </c>
      <c r="C174" s="11" t="s">
        <v>17</v>
      </c>
      <c r="D174" s="10" t="s">
        <v>78</v>
      </c>
      <c r="E174" s="31">
        <f>E171/3577.6</f>
        <v>1.3883609123434705E-2</v>
      </c>
      <c r="F174" s="5"/>
    </row>
    <row r="175" spans="1:6" ht="38.25" x14ac:dyDescent="0.25">
      <c r="A175" s="50" t="s">
        <v>106</v>
      </c>
      <c r="B175" s="10" t="s">
        <v>72</v>
      </c>
      <c r="C175" s="11" t="s">
        <v>9</v>
      </c>
      <c r="D175" s="10" t="s">
        <v>72</v>
      </c>
      <c r="E175" s="19" t="s">
        <v>194</v>
      </c>
      <c r="F175" s="5"/>
    </row>
    <row r="176" spans="1:6" x14ac:dyDescent="0.25">
      <c r="A176" s="51"/>
      <c r="B176" s="10" t="s">
        <v>70</v>
      </c>
      <c r="C176" s="11" t="s">
        <v>17</v>
      </c>
      <c r="D176" s="10" t="s">
        <v>70</v>
      </c>
      <c r="E176" s="31">
        <v>292.97000000000003</v>
      </c>
      <c r="F176" s="5"/>
    </row>
    <row r="177" spans="1:6" x14ac:dyDescent="0.25">
      <c r="A177" s="51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51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2"/>
      <c r="B179" s="10" t="s">
        <v>78</v>
      </c>
      <c r="C179" s="11" t="s">
        <v>17</v>
      </c>
      <c r="D179" s="10" t="s">
        <v>78</v>
      </c>
      <c r="E179" s="31">
        <f>E176/3577.6</f>
        <v>8.1890093917710211E-2</v>
      </c>
      <c r="F179" s="5"/>
    </row>
    <row r="180" spans="1:6" ht="51" x14ac:dyDescent="0.25">
      <c r="A180" s="50" t="s">
        <v>107</v>
      </c>
      <c r="B180" s="10" t="s">
        <v>72</v>
      </c>
      <c r="C180" s="11" t="s">
        <v>9</v>
      </c>
      <c r="D180" s="10" t="s">
        <v>72</v>
      </c>
      <c r="E180" s="19" t="s">
        <v>135</v>
      </c>
      <c r="F180" s="5"/>
    </row>
    <row r="181" spans="1:6" x14ac:dyDescent="0.25">
      <c r="A181" s="51"/>
      <c r="B181" s="10" t="s">
        <v>70</v>
      </c>
      <c r="C181" s="11" t="s">
        <v>17</v>
      </c>
      <c r="D181" s="10" t="s">
        <v>70</v>
      </c>
      <c r="E181" s="31">
        <v>2628.42</v>
      </c>
      <c r="F181" s="5"/>
    </row>
    <row r="182" spans="1:6" x14ac:dyDescent="0.25">
      <c r="A182" s="51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51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2"/>
      <c r="B184" s="10" t="s">
        <v>78</v>
      </c>
      <c r="C184" s="11" t="s">
        <v>17</v>
      </c>
      <c r="D184" s="10" t="s">
        <v>78</v>
      </c>
      <c r="E184" s="31">
        <f>E181/3577.6</f>
        <v>0.73468805903398926</v>
      </c>
    </row>
    <row r="185" spans="1:6" ht="15" customHeight="1" x14ac:dyDescent="0.25">
      <c r="A185" s="47" t="s">
        <v>136</v>
      </c>
      <c r="B185" s="48"/>
      <c r="C185" s="48"/>
      <c r="D185" s="48"/>
      <c r="E185" s="49"/>
    </row>
    <row r="186" spans="1:6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47" t="s">
        <v>146</v>
      </c>
      <c r="B190" s="48"/>
      <c r="C190" s="48"/>
      <c r="D190" s="48"/>
      <c r="E190" s="49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9">
        <f>E203+E213+E233+E273+E293</f>
        <v>0</v>
      </c>
    </row>
    <row r="197" spans="1:5" ht="20.25" hidden="1" customHeight="1" x14ac:dyDescent="0.25">
      <c r="A197" s="47" t="s">
        <v>153</v>
      </c>
      <c r="B197" s="48"/>
      <c r="C197" s="48"/>
      <c r="D197" s="48"/>
      <c r="E197" s="49"/>
    </row>
    <row r="198" spans="1:5" hidden="1" x14ac:dyDescent="0.25">
      <c r="A198" s="44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hidden="1" x14ac:dyDescent="0.25">
      <c r="A199" s="45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hidden="1" customHeight="1" x14ac:dyDescent="0.25">
      <c r="A200" s="45"/>
      <c r="B200" s="10" t="s">
        <v>157</v>
      </c>
      <c r="C200" s="11" t="s">
        <v>158</v>
      </c>
      <c r="D200" s="10" t="s">
        <v>157</v>
      </c>
      <c r="E200" s="34"/>
    </row>
    <row r="201" spans="1:5" hidden="1" x14ac:dyDescent="0.25">
      <c r="A201" s="45"/>
      <c r="B201" s="10" t="s">
        <v>159</v>
      </c>
      <c r="C201" s="11" t="s">
        <v>17</v>
      </c>
      <c r="D201" s="10" t="s">
        <v>159</v>
      </c>
      <c r="E201" s="34"/>
    </row>
    <row r="202" spans="1:5" hidden="1" x14ac:dyDescent="0.25">
      <c r="A202" s="45"/>
      <c r="B202" s="10" t="s">
        <v>160</v>
      </c>
      <c r="C202" s="11" t="s">
        <v>17</v>
      </c>
      <c r="D202" s="10" t="s">
        <v>160</v>
      </c>
      <c r="E202" s="34"/>
    </row>
    <row r="203" spans="1:5" hidden="1" x14ac:dyDescent="0.25">
      <c r="A203" s="45"/>
      <c r="B203" s="10" t="s">
        <v>161</v>
      </c>
      <c r="C203" s="11" t="s">
        <v>17</v>
      </c>
      <c r="D203" s="10" t="s">
        <v>161</v>
      </c>
      <c r="E203" s="34"/>
    </row>
    <row r="204" spans="1:5" ht="25.5" hidden="1" x14ac:dyDescent="0.25">
      <c r="A204" s="45"/>
      <c r="B204" s="10" t="s">
        <v>162</v>
      </c>
      <c r="C204" s="11" t="s">
        <v>17</v>
      </c>
      <c r="D204" s="10" t="s">
        <v>162</v>
      </c>
      <c r="E204" s="34"/>
    </row>
    <row r="205" spans="1:5" ht="25.5" hidden="1" x14ac:dyDescent="0.25">
      <c r="A205" s="45"/>
      <c r="B205" s="10" t="s">
        <v>163</v>
      </c>
      <c r="C205" s="11" t="s">
        <v>17</v>
      </c>
      <c r="D205" s="10" t="s">
        <v>163</v>
      </c>
      <c r="E205" s="34"/>
    </row>
    <row r="206" spans="1:5" ht="25.5" hidden="1" x14ac:dyDescent="0.25">
      <c r="A206" s="45"/>
      <c r="B206" s="10" t="s">
        <v>164</v>
      </c>
      <c r="C206" s="11" t="s">
        <v>17</v>
      </c>
      <c r="D206" s="10" t="s">
        <v>164</v>
      </c>
      <c r="E206" s="34"/>
    </row>
    <row r="207" spans="1:5" ht="25.5" hidden="1" x14ac:dyDescent="0.25">
      <c r="A207" s="46"/>
      <c r="B207" s="10" t="s">
        <v>165</v>
      </c>
      <c r="C207" s="11" t="s">
        <v>17</v>
      </c>
      <c r="D207" s="10" t="s">
        <v>165</v>
      </c>
      <c r="E207" s="34"/>
    </row>
    <row r="208" spans="1:5" hidden="1" x14ac:dyDescent="0.25">
      <c r="A208" s="44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45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45"/>
      <c r="B210" s="10" t="s">
        <v>157</v>
      </c>
      <c r="C210" s="11" t="s">
        <v>158</v>
      </c>
      <c r="D210" s="10" t="s">
        <v>157</v>
      </c>
      <c r="E210" s="34"/>
    </row>
    <row r="211" spans="1:5" hidden="1" x14ac:dyDescent="0.25">
      <c r="A211" s="45"/>
      <c r="B211" s="10" t="s">
        <v>159</v>
      </c>
      <c r="C211" s="11" t="s">
        <v>17</v>
      </c>
      <c r="D211" s="10" t="s">
        <v>159</v>
      </c>
      <c r="E211" s="34"/>
    </row>
    <row r="212" spans="1:5" hidden="1" x14ac:dyDescent="0.25">
      <c r="A212" s="45"/>
      <c r="B212" s="10" t="s">
        <v>160</v>
      </c>
      <c r="C212" s="11" t="s">
        <v>17</v>
      </c>
      <c r="D212" s="10" t="s">
        <v>160</v>
      </c>
      <c r="E212" s="34"/>
    </row>
    <row r="213" spans="1:5" hidden="1" x14ac:dyDescent="0.25">
      <c r="A213" s="45"/>
      <c r="B213" s="10" t="s">
        <v>161</v>
      </c>
      <c r="C213" s="11" t="s">
        <v>17</v>
      </c>
      <c r="D213" s="10" t="s">
        <v>161</v>
      </c>
      <c r="E213" s="34"/>
    </row>
    <row r="214" spans="1:5" ht="25.5" hidden="1" x14ac:dyDescent="0.25">
      <c r="A214" s="45"/>
      <c r="B214" s="10" t="s">
        <v>162</v>
      </c>
      <c r="C214" s="11" t="s">
        <v>17</v>
      </c>
      <c r="D214" s="10" t="s">
        <v>162</v>
      </c>
      <c r="E214" s="34"/>
    </row>
    <row r="215" spans="1:5" ht="25.5" hidden="1" x14ac:dyDescent="0.25">
      <c r="A215" s="45"/>
      <c r="B215" s="10" t="s">
        <v>163</v>
      </c>
      <c r="C215" s="11" t="s">
        <v>17</v>
      </c>
      <c r="D215" s="10" t="s">
        <v>163</v>
      </c>
      <c r="E215" s="34"/>
    </row>
    <row r="216" spans="1:5" ht="25.5" hidden="1" x14ac:dyDescent="0.25">
      <c r="A216" s="45"/>
      <c r="B216" s="10" t="s">
        <v>164</v>
      </c>
      <c r="C216" s="11" t="s">
        <v>17</v>
      </c>
      <c r="D216" s="10" t="s">
        <v>164</v>
      </c>
      <c r="E216" s="34"/>
    </row>
    <row r="217" spans="1:5" ht="25.5" hidden="1" x14ac:dyDescent="0.25">
      <c r="A217" s="46"/>
      <c r="B217" s="10" t="s">
        <v>165</v>
      </c>
      <c r="C217" s="11" t="s">
        <v>17</v>
      </c>
      <c r="D217" s="10" t="s">
        <v>165</v>
      </c>
      <c r="E217" s="34"/>
    </row>
    <row r="218" spans="1:5" ht="25.5" hidden="1" x14ac:dyDescent="0.25">
      <c r="A218" s="44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45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45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45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45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45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45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45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45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46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44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45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45"/>
      <c r="B230" s="10" t="s">
        <v>157</v>
      </c>
      <c r="C230" s="11" t="s">
        <v>158</v>
      </c>
      <c r="D230" s="10" t="s">
        <v>157</v>
      </c>
      <c r="E230" s="34"/>
    </row>
    <row r="231" spans="1:5" hidden="1" x14ac:dyDescent="0.25">
      <c r="A231" s="45"/>
      <c r="B231" s="10" t="s">
        <v>159</v>
      </c>
      <c r="C231" s="11" t="s">
        <v>17</v>
      </c>
      <c r="D231" s="10" t="s">
        <v>159</v>
      </c>
      <c r="E231" s="34"/>
    </row>
    <row r="232" spans="1:5" hidden="1" x14ac:dyDescent="0.25">
      <c r="A232" s="45"/>
      <c r="B232" s="10" t="s">
        <v>160</v>
      </c>
      <c r="C232" s="11" t="s">
        <v>17</v>
      </c>
      <c r="D232" s="10" t="s">
        <v>160</v>
      </c>
      <c r="E232" s="34"/>
    </row>
    <row r="233" spans="1:5" hidden="1" x14ac:dyDescent="0.25">
      <c r="A233" s="45"/>
      <c r="B233" s="10" t="s">
        <v>161</v>
      </c>
      <c r="C233" s="11" t="s">
        <v>17</v>
      </c>
      <c r="D233" s="10" t="s">
        <v>161</v>
      </c>
      <c r="E233" s="34"/>
    </row>
    <row r="234" spans="1:5" ht="25.5" hidden="1" x14ac:dyDescent="0.25">
      <c r="A234" s="45"/>
      <c r="B234" s="10" t="s">
        <v>162</v>
      </c>
      <c r="C234" s="11" t="s">
        <v>17</v>
      </c>
      <c r="D234" s="10" t="s">
        <v>162</v>
      </c>
      <c r="E234" s="34"/>
    </row>
    <row r="235" spans="1:5" ht="25.5" hidden="1" x14ac:dyDescent="0.25">
      <c r="A235" s="45"/>
      <c r="B235" s="10" t="s">
        <v>163</v>
      </c>
      <c r="C235" s="11" t="s">
        <v>17</v>
      </c>
      <c r="D235" s="10" t="s">
        <v>163</v>
      </c>
      <c r="E235" s="34"/>
    </row>
    <row r="236" spans="1:5" ht="25.5" hidden="1" x14ac:dyDescent="0.25">
      <c r="A236" s="45"/>
      <c r="B236" s="10" t="s">
        <v>164</v>
      </c>
      <c r="C236" s="11" t="s">
        <v>17</v>
      </c>
      <c r="D236" s="10" t="s">
        <v>164</v>
      </c>
      <c r="E236" s="34"/>
    </row>
    <row r="237" spans="1:5" ht="25.5" hidden="1" x14ac:dyDescent="0.25">
      <c r="A237" s="46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44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45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45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45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45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45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45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45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45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46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44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45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45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45"/>
      <c r="B251" s="10" t="s">
        <v>159</v>
      </c>
      <c r="C251" s="11" t="s">
        <v>17</v>
      </c>
      <c r="D251" s="10" t="s">
        <v>159</v>
      </c>
    </row>
    <row r="252" spans="1:5" hidden="1" x14ac:dyDescent="0.25">
      <c r="A252" s="45"/>
      <c r="B252" s="10" t="s">
        <v>160</v>
      </c>
      <c r="C252" s="11" t="s">
        <v>17</v>
      </c>
      <c r="D252" s="10" t="s">
        <v>160</v>
      </c>
    </row>
    <row r="253" spans="1:5" hidden="1" x14ac:dyDescent="0.25">
      <c r="A253" s="45"/>
      <c r="B253" s="10" t="s">
        <v>161</v>
      </c>
      <c r="C253" s="11" t="s">
        <v>17</v>
      </c>
      <c r="D253" s="10" t="s">
        <v>161</v>
      </c>
    </row>
    <row r="254" spans="1:5" ht="25.5" hidden="1" x14ac:dyDescent="0.25">
      <c r="A254" s="45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45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45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46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44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45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45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45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45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45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45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45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45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46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44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45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45"/>
      <c r="B270" s="10" t="s">
        <v>157</v>
      </c>
      <c r="C270" s="11" t="s">
        <v>158</v>
      </c>
      <c r="D270" s="10" t="s">
        <v>157</v>
      </c>
      <c r="E270" s="37"/>
    </row>
    <row r="271" spans="1:5" hidden="1" x14ac:dyDescent="0.25">
      <c r="A271" s="45"/>
      <c r="B271" s="10" t="s">
        <v>159</v>
      </c>
      <c r="C271" s="11" t="s">
        <v>17</v>
      </c>
      <c r="D271" s="10" t="s">
        <v>159</v>
      </c>
      <c r="E271" s="34"/>
    </row>
    <row r="272" spans="1:5" hidden="1" x14ac:dyDescent="0.25">
      <c r="A272" s="45"/>
      <c r="B272" s="10" t="s">
        <v>160</v>
      </c>
      <c r="C272" s="11" t="s">
        <v>17</v>
      </c>
      <c r="D272" s="10" t="s">
        <v>160</v>
      </c>
      <c r="E272" s="34"/>
    </row>
    <row r="273" spans="1:5" hidden="1" x14ac:dyDescent="0.25">
      <c r="A273" s="45"/>
      <c r="B273" s="10" t="s">
        <v>161</v>
      </c>
      <c r="C273" s="11" t="s">
        <v>17</v>
      </c>
      <c r="D273" s="10" t="s">
        <v>161</v>
      </c>
      <c r="E273" s="34"/>
    </row>
    <row r="274" spans="1:5" ht="25.5" hidden="1" x14ac:dyDescent="0.25">
      <c r="A274" s="45"/>
      <c r="B274" s="10" t="s">
        <v>162</v>
      </c>
      <c r="C274" s="11" t="s">
        <v>17</v>
      </c>
      <c r="D274" s="10" t="s">
        <v>162</v>
      </c>
      <c r="E274" s="34"/>
    </row>
    <row r="275" spans="1:5" ht="25.5" hidden="1" x14ac:dyDescent="0.25">
      <c r="A275" s="45"/>
      <c r="B275" s="10" t="s">
        <v>163</v>
      </c>
      <c r="C275" s="11" t="s">
        <v>17</v>
      </c>
      <c r="D275" s="10" t="s">
        <v>163</v>
      </c>
      <c r="E275" s="34"/>
    </row>
    <row r="276" spans="1:5" ht="25.5" hidden="1" x14ac:dyDescent="0.25">
      <c r="A276" s="45"/>
      <c r="B276" s="10" t="s">
        <v>164</v>
      </c>
      <c r="C276" s="11" t="s">
        <v>17</v>
      </c>
      <c r="D276" s="10" t="s">
        <v>164</v>
      </c>
      <c r="E276" s="34"/>
    </row>
    <row r="277" spans="1:5" ht="25.5" hidden="1" x14ac:dyDescent="0.25">
      <c r="A277" s="46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44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45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45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45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45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45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45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45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45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46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44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6" hidden="1" x14ac:dyDescent="0.25">
      <c r="A289" s="45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6" ht="15" hidden="1" customHeight="1" x14ac:dyDescent="0.25">
      <c r="A290" s="45"/>
      <c r="B290" s="10" t="s">
        <v>157</v>
      </c>
      <c r="C290" s="11" t="s">
        <v>158</v>
      </c>
      <c r="D290" s="10" t="s">
        <v>157</v>
      </c>
      <c r="E290" s="34"/>
      <c r="F290" s="38"/>
    </row>
    <row r="291" spans="1:6" hidden="1" x14ac:dyDescent="0.25">
      <c r="A291" s="45"/>
      <c r="B291" s="10" t="s">
        <v>159</v>
      </c>
      <c r="C291" s="11" t="s">
        <v>17</v>
      </c>
      <c r="D291" s="10" t="s">
        <v>159</v>
      </c>
      <c r="E291" s="34"/>
    </row>
    <row r="292" spans="1:6" hidden="1" x14ac:dyDescent="0.25">
      <c r="A292" s="45"/>
      <c r="B292" s="10" t="s">
        <v>160</v>
      </c>
      <c r="C292" s="11" t="s">
        <v>17</v>
      </c>
      <c r="D292" s="10" t="s">
        <v>160</v>
      </c>
      <c r="E292" s="34"/>
    </row>
    <row r="293" spans="1:6" hidden="1" x14ac:dyDescent="0.25">
      <c r="A293" s="45"/>
      <c r="B293" s="10" t="s">
        <v>161</v>
      </c>
      <c r="C293" s="11" t="s">
        <v>17</v>
      </c>
      <c r="D293" s="10" t="s">
        <v>161</v>
      </c>
      <c r="E293" s="34"/>
    </row>
    <row r="294" spans="1:6" ht="25.5" hidden="1" x14ac:dyDescent="0.25">
      <c r="A294" s="45"/>
      <c r="B294" s="10" t="s">
        <v>162</v>
      </c>
      <c r="C294" s="11" t="s">
        <v>17</v>
      </c>
      <c r="D294" s="10" t="s">
        <v>162</v>
      </c>
      <c r="E294" s="34"/>
    </row>
    <row r="295" spans="1:6" ht="25.5" hidden="1" x14ac:dyDescent="0.25">
      <c r="A295" s="45"/>
      <c r="B295" s="10" t="s">
        <v>163</v>
      </c>
      <c r="C295" s="11" t="s">
        <v>17</v>
      </c>
      <c r="D295" s="10" t="s">
        <v>163</v>
      </c>
      <c r="E295" s="34"/>
    </row>
    <row r="296" spans="1:6" ht="25.5" hidden="1" x14ac:dyDescent="0.25">
      <c r="A296" s="45"/>
      <c r="B296" s="10" t="s">
        <v>164</v>
      </c>
      <c r="C296" s="11" t="s">
        <v>17</v>
      </c>
      <c r="D296" s="10" t="s">
        <v>164</v>
      </c>
      <c r="E296" s="34"/>
    </row>
    <row r="297" spans="1:6" ht="25.5" hidden="1" x14ac:dyDescent="0.25">
      <c r="A297" s="46"/>
      <c r="B297" s="10" t="s">
        <v>165</v>
      </c>
      <c r="C297" s="11" t="s">
        <v>17</v>
      </c>
      <c r="D297" s="10" t="s">
        <v>165</v>
      </c>
      <c r="E297" s="19"/>
    </row>
    <row r="298" spans="1:6" hidden="1" x14ac:dyDescent="0.25">
      <c r="A298" s="44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6" hidden="1" x14ac:dyDescent="0.25">
      <c r="A299" s="45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6" ht="15" hidden="1" customHeight="1" x14ac:dyDescent="0.25">
      <c r="A300" s="45"/>
      <c r="B300" s="10" t="s">
        <v>157</v>
      </c>
      <c r="C300" s="11" t="s">
        <v>158</v>
      </c>
      <c r="D300" s="10" t="s">
        <v>157</v>
      </c>
      <c r="E300" s="19"/>
    </row>
    <row r="301" spans="1:6" hidden="1" x14ac:dyDescent="0.25">
      <c r="A301" s="45"/>
      <c r="B301" s="10" t="s">
        <v>159</v>
      </c>
      <c r="C301" s="11" t="s">
        <v>17</v>
      </c>
      <c r="D301" s="10" t="s">
        <v>159</v>
      </c>
      <c r="E301" s="19"/>
    </row>
    <row r="302" spans="1:6" hidden="1" x14ac:dyDescent="0.25">
      <c r="A302" s="45"/>
      <c r="B302" s="10" t="s">
        <v>160</v>
      </c>
      <c r="C302" s="11" t="s">
        <v>17</v>
      </c>
      <c r="D302" s="10" t="s">
        <v>160</v>
      </c>
      <c r="E302" s="19"/>
    </row>
    <row r="303" spans="1:6" hidden="1" x14ac:dyDescent="0.25">
      <c r="A303" s="45"/>
      <c r="B303" s="10" t="s">
        <v>161</v>
      </c>
      <c r="C303" s="11" t="s">
        <v>17</v>
      </c>
      <c r="D303" s="10" t="s">
        <v>161</v>
      </c>
      <c r="E303" s="19"/>
    </row>
    <row r="304" spans="1:6" ht="25.5" hidden="1" x14ac:dyDescent="0.25">
      <c r="A304" s="45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45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45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46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44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45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45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45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45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45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45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45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45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46"/>
      <c r="B317" s="10" t="s">
        <v>165</v>
      </c>
      <c r="C317" s="11" t="s">
        <v>17</v>
      </c>
      <c r="D317" s="10" t="s">
        <v>165</v>
      </c>
      <c r="E317" s="19"/>
    </row>
    <row r="318" spans="1:5" ht="15" customHeight="1" x14ac:dyDescent="0.25">
      <c r="A318" s="47" t="s">
        <v>181</v>
      </c>
      <c r="B318" s="48"/>
      <c r="C318" s="48"/>
      <c r="D318" s="48"/>
      <c r="E318" s="49"/>
    </row>
    <row r="319" spans="1:5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40"/>
    </row>
    <row r="320" spans="1:5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40"/>
    </row>
    <row r="321" spans="1:5" ht="25.5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7" t="s">
        <v>187</v>
      </c>
      <c r="B323" s="48"/>
      <c r="C323" s="48"/>
      <c r="D323" s="48"/>
      <c r="E323" s="49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40">
        <v>9</v>
      </c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43">
        <v>45417.13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2023-03-20T03:21:36Z</cp:lastPrinted>
  <dcterms:created xsi:type="dcterms:W3CDTF">2019-01-24T04:09:30Z</dcterms:created>
  <dcterms:modified xsi:type="dcterms:W3CDTF">2023-03-20T04:33:06Z</dcterms:modified>
</cp:coreProperties>
</file>