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04" windowWidth="22224" windowHeight="829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96" i="1" l="1"/>
  <c r="E313" i="1"/>
  <c r="E203" i="1"/>
  <c r="E146" i="1"/>
  <c r="E142" i="1" l="1"/>
  <c r="E20" i="1" l="1"/>
  <c r="E22" i="1"/>
  <c r="E21" i="1"/>
  <c r="E155" i="1" l="1"/>
  <c r="E36" i="1"/>
  <c r="E33" i="1" l="1"/>
  <c r="E67" i="1" l="1"/>
  <c r="E147" i="1" l="1"/>
  <c r="E184" i="1" l="1"/>
  <c r="E179" i="1"/>
  <c r="E174" i="1"/>
  <c r="E169" i="1"/>
  <c r="E164" i="1"/>
  <c r="E119" i="1" l="1"/>
  <c r="E122" i="1" s="1"/>
  <c r="E49" i="1"/>
  <c r="E52" i="1" s="1"/>
  <c r="E124" i="1"/>
  <c r="E127" i="1"/>
  <c r="E82" i="1"/>
  <c r="E79" i="1"/>
  <c r="E77" i="1"/>
  <c r="E74" i="1"/>
  <c r="E72" i="1"/>
  <c r="E69" i="1"/>
  <c r="E62" i="1"/>
  <c r="E59" i="1"/>
  <c r="E57" i="1"/>
  <c r="E54" i="1"/>
  <c r="E44" i="1"/>
  <c r="E47" i="1" s="1"/>
  <c r="E42" i="1"/>
  <c r="E39" i="1"/>
  <c r="E23" i="1" l="1"/>
  <c r="E29" i="1" s="1"/>
  <c r="E31" i="1" s="1"/>
  <c r="E296" i="1" l="1"/>
  <c r="E276" i="1"/>
  <c r="E236" i="1"/>
  <c r="E216" i="1"/>
  <c r="E206" i="1"/>
  <c r="E293" i="1" l="1"/>
  <c r="E273" i="1"/>
  <c r="E233" i="1"/>
  <c r="E213" i="1"/>
  <c r="E117" i="1" l="1"/>
  <c r="E102" i="1"/>
</calcChain>
</file>

<file path=xl/sharedStrings.xml><?xml version="1.0" encoding="utf-8"?>
<sst xmlns="http://schemas.openxmlformats.org/spreadsheetml/2006/main" count="1131" uniqueCount="199">
  <si>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</si>
  <si>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</si>
  <si>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</si>
  <si>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</si>
  <si>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</si>
  <si>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</si>
  <si>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</si>
  <si>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</si>
  <si>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</si>
  <si>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</si>
  <si>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</si>
  <si>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</si>
  <si>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</si>
  <si>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</si>
  <si>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</si>
  <si>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</si>
  <si>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</si>
  <si>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</si>
  <si>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</si>
  <si>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</si>
  <si>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</si>
  <si>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</si>
  <si>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</si>
  <si>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</si>
  <si>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</si>
  <si>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</si>
  <si>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</si>
  <si>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</si>
  <si>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</si>
  <si>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</si>
  <si>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</si>
  <si>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</si>
  <si>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</si>
  <si>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</si>
  <si>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</si>
  <si>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</si>
  <si>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</si>
  <si>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</si>
  <si>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</si>
  <si>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</si>
  <si>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</si>
  <si>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</si>
  <si>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</si>
  <si>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</si>
  <si>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</si>
  <si>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</si>
  <si>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</si>
  <si>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</si>
  <si>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</si>
  <si>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</si>
  <si>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</si>
  <si>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</si>
  <si>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</si>
  <si>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</si>
  <si>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</si>
  <si>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</si>
  <si>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</si>
  <si>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</si>
  <si>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</si>
  <si>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</si>
  <si>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</si>
  <si>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</si>
  <si>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</si>
  <si>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</si>
  <si>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</si>
  <si>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</si>
  <si>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</si>
  <si>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</si>
  <si>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</si>
  <si>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</si>
  <si>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</si>
  <si>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</si>
  <si>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</si>
  <si>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</si>
  <si>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</si>
  <si>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</si>
  <si>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</si>
  <si>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</si>
  <si>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</si>
  <si>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</si>
  <si>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</si>
  <si>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</si>
  <si>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</si>
  <si>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</si>
  <si>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</si>
  <si>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</si>
  <si>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</si>
  <si>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</si>
  <si>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</si>
  <si>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</si>
  <si>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</si>
  <si>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</si>
  <si>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</si>
  <si>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</si>
  <si>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</si>
  <si>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</si>
  <si>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</si>
  <si>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</si>
  <si>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</si>
  <si>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</si>
  <si>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</si>
  <si>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</si>
  <si>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</si>
  <si>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</si>
  <si>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</si>
  <si>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</si>
  <si>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</si>
  <si>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</si>
  <si>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</si>
  <si>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</si>
  <si>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</si>
  <si>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</si>
  <si>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</si>
  <si>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</si>
  <si>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</si>
  <si>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</si>
  <si>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</si>
  <si>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</si>
  <si>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</si>
  <si>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</si>
  <si>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</si>
  <si>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</si>
  <si>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</si>
  <si>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</si>
  <si>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</si>
  <si>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</si>
  <si>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</si>
  <si>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</si>
  <si>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</si>
  <si>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</si>
  <si>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</si>
  <si>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</si>
  <si>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</si>
  <si>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</si>
  <si>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</si>
  <si>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</si>
  <si>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</si>
  <si>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</si>
  <si>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</si>
  <si>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</si>
  <si>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</si>
  <si>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</si>
  <si>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</si>
  <si>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</si>
  <si>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</si>
  <si>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</si>
  <si>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</si>
  <si>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</si>
  <si>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</si>
  <si>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</si>
  <si>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</si>
  <si>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</si>
  <si>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</si>
  <si>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</si>
  <si>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</si>
  <si>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</si>
  <si>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</si>
  <si>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</si>
  <si>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</si>
  <si>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</si>
  <si>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</si>
  <si>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</si>
  <si>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</si>
  <si>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</si>
  <si>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</si>
  <si>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</si>
  <si>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</si>
  <si>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</si>
  <si>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</si>
  <si>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</si>
  <si>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</si>
  <si>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</si>
  <si>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</si>
  <si>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</si>
  <si>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</si>
  <si>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</si>
  <si>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</si>
  <si>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</si>
  <si>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</si>
  <si>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</si>
  <si>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</si>
  <si>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</si>
  <si>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</si>
  <si>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</si>
  <si>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</si>
  <si>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</si>
  <si>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</si>
  <si>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</si>
  <si>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</si>
  <si>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</si>
  <si>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</si>
  <si>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</si>
  <si>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</si>
  <si>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</si>
  <si>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общая площадь дома, кв. м. 4 416,55</t>
  </si>
  <si>
    <t>по адресу ул. Воронова, д. 25а</t>
  </si>
  <si>
    <t>Водоотведение при содержании общего имущества</t>
  </si>
  <si>
    <t>Отчет ООО УК "Триумф" за 2020 год</t>
  </si>
  <si>
    <t>Обращение с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</si>
</sst>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3" fillId="2" borderId="6" xfId="3" applyFont="1" applyFill="1" applyBorder="1" applyAlignment="1">
      <alignment vertical="center" wrapText="1"/>
    </xf>
    <xf numFmtId="43" fontId="7" fillId="3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3" fillId="4" borderId="6" xfId="3" applyFont="1" applyFill="1" applyBorder="1" applyAlignment="1">
      <alignment vertical="center" wrapText="1"/>
    </xf>
    <xf numFmtId="43" fontId="7" fillId="0" borderId="6" xfId="3" applyFont="1" applyFill="1" applyBorder="1" applyAlignment="1">
      <alignment horizontal="right" wrapText="1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274" zoomScaleNormal="100" zoomScaleSheetLayoutView="100" workbookViewId="0">
      <selection activeCell="E291" sqref="E291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9.777343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7" t="s">
        <v>197</v>
      </c>
      <c r="B3" s="47"/>
      <c r="C3" s="47"/>
      <c r="D3" s="47"/>
      <c r="E3" s="47"/>
    </row>
    <row r="4" spans="1:5" ht="15" customHeight="1" x14ac:dyDescent="0.25">
      <c r="A4" s="47" t="s">
        <v>0</v>
      </c>
      <c r="B4" s="47"/>
      <c r="C4" s="47"/>
      <c r="D4" s="47"/>
      <c r="E4" s="47"/>
    </row>
    <row r="5" spans="1:5" ht="15" customHeight="1" x14ac:dyDescent="0.25">
      <c r="A5" s="47" t="s">
        <v>195</v>
      </c>
      <c r="B5" s="47"/>
      <c r="C5" s="47"/>
      <c r="D5" s="47"/>
      <c r="E5" s="47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8" t="s">
        <v>194</v>
      </c>
      <c r="B7" s="48"/>
      <c r="C7" s="48"/>
      <c r="D7" s="48"/>
      <c r="E7" s="48"/>
    </row>
    <row r="8" spans="1:5" x14ac:dyDescent="0.25">
      <c r="A8" s="48" t="s">
        <v>1</v>
      </c>
      <c r="B8" s="48"/>
      <c r="C8" s="48"/>
      <c r="D8" s="48"/>
      <c r="E8" s="48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9" t="s">
        <v>14</v>
      </c>
      <c r="B14" s="50"/>
      <c r="C14" s="50"/>
      <c r="D14" s="50"/>
      <c r="E14" s="51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-813038.68400000036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140395.06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956645.44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E19*0.527</f>
        <v>504152.14688000001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E19*0.308</f>
        <v>294646.79551999999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157846.4976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E24+E28+E27</f>
        <v>976626.74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2">
        <v>901746.74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93600*0.8</f>
        <v>74880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163588.05599999963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-495714.5280000004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195293.76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8">
        <f>E39+E44+E49+E59+E54+E69+E74+E99+E114+E124+E64+E79+E119</f>
        <v>659302.58400000003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9.6" x14ac:dyDescent="0.25">
      <c r="A38" s="44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5"/>
      <c r="B39" s="10" t="s">
        <v>70</v>
      </c>
      <c r="C39" s="11" t="s">
        <v>17</v>
      </c>
      <c r="D39" s="10" t="s">
        <v>70</v>
      </c>
      <c r="E39" s="31">
        <f>0.2*4416.55*12</f>
        <v>10599.720000000001</v>
      </c>
    </row>
    <row r="40" spans="1:6" x14ac:dyDescent="0.25">
      <c r="A40" s="45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5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6"/>
      <c r="B42" s="10" t="s">
        <v>78</v>
      </c>
      <c r="C42" s="11" t="s">
        <v>17</v>
      </c>
      <c r="D42" s="10" t="s">
        <v>78</v>
      </c>
      <c r="E42" s="33">
        <f>E39/4416.55/12</f>
        <v>0.20000000000000004</v>
      </c>
    </row>
    <row r="43" spans="1:6" ht="66" x14ac:dyDescent="0.25">
      <c r="A43" s="44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5"/>
      <c r="B44" s="10" t="s">
        <v>70</v>
      </c>
      <c r="C44" s="11" t="s">
        <v>17</v>
      </c>
      <c r="D44" s="10" t="s">
        <v>70</v>
      </c>
      <c r="E44" s="31">
        <f>1.95*4416.55*12</f>
        <v>103347.27000000002</v>
      </c>
    </row>
    <row r="45" spans="1:6" x14ac:dyDescent="0.25">
      <c r="A45" s="45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5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6"/>
      <c r="B47" s="10" t="s">
        <v>78</v>
      </c>
      <c r="C47" s="11" t="s">
        <v>17</v>
      </c>
      <c r="D47" s="10" t="s">
        <v>78</v>
      </c>
      <c r="E47" s="33">
        <f>E44/4416.55/12</f>
        <v>1.9500000000000002</v>
      </c>
    </row>
    <row r="48" spans="1:6" ht="26.4" x14ac:dyDescent="0.25">
      <c r="A48" s="44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5"/>
      <c r="B49" s="10" t="s">
        <v>70</v>
      </c>
      <c r="C49" s="11" t="s">
        <v>17</v>
      </c>
      <c r="D49" s="10" t="s">
        <v>70</v>
      </c>
      <c r="E49" s="31">
        <f>2.95*4416.55*12</f>
        <v>156345.87000000002</v>
      </c>
    </row>
    <row r="50" spans="1:6" ht="39.6" x14ac:dyDescent="0.25">
      <c r="A50" s="45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5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6"/>
      <c r="B52" s="10" t="s">
        <v>78</v>
      </c>
      <c r="C52" s="11" t="s">
        <v>17</v>
      </c>
      <c r="D52" s="10" t="s">
        <v>78</v>
      </c>
      <c r="E52" s="33">
        <f>E49/4416.55/12</f>
        <v>2.9500000000000006</v>
      </c>
    </row>
    <row r="53" spans="1:6" ht="26.4" x14ac:dyDescent="0.25">
      <c r="A53" s="44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5"/>
      <c r="B54" s="10" t="s">
        <v>70</v>
      </c>
      <c r="C54" s="11" t="s">
        <v>17</v>
      </c>
      <c r="D54" s="10" t="s">
        <v>70</v>
      </c>
      <c r="E54" s="31">
        <f>1.6*4416.55*12</f>
        <v>84797.760000000009</v>
      </c>
    </row>
    <row r="55" spans="1:6" x14ac:dyDescent="0.25">
      <c r="A55" s="45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5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6"/>
      <c r="B57" s="10" t="s">
        <v>78</v>
      </c>
      <c r="C57" s="11" t="s">
        <v>17</v>
      </c>
      <c r="D57" s="10" t="s">
        <v>78</v>
      </c>
      <c r="E57" s="33">
        <f>E54/4416.55/12</f>
        <v>1.6000000000000003</v>
      </c>
    </row>
    <row r="58" spans="1:6" ht="26.4" x14ac:dyDescent="0.25">
      <c r="A58" s="44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5"/>
      <c r="B59" s="10" t="s">
        <v>70</v>
      </c>
      <c r="C59" s="11" t="s">
        <v>17</v>
      </c>
      <c r="D59" s="10" t="s">
        <v>70</v>
      </c>
      <c r="E59" s="31">
        <f>0.18*4416.55*12</f>
        <v>9539.7479999999996</v>
      </c>
    </row>
    <row r="60" spans="1:6" x14ac:dyDescent="0.25">
      <c r="A60" s="45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5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6"/>
      <c r="B62" s="10" t="s">
        <v>78</v>
      </c>
      <c r="C62" s="11" t="s">
        <v>17</v>
      </c>
      <c r="D62" s="10" t="s">
        <v>78</v>
      </c>
      <c r="E62" s="33">
        <f>E59/4416.55/12</f>
        <v>0.17999999999999997</v>
      </c>
    </row>
    <row r="63" spans="1:6" ht="26.4" x14ac:dyDescent="0.25">
      <c r="A63" s="44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5"/>
      <c r="B64" s="10" t="s">
        <v>70</v>
      </c>
      <c r="C64" s="11" t="s">
        <v>17</v>
      </c>
      <c r="D64" s="10" t="s">
        <v>70</v>
      </c>
      <c r="E64" s="41"/>
    </row>
    <row r="65" spans="1:6" ht="26.4" x14ac:dyDescent="0.25">
      <c r="A65" s="45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5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6"/>
      <c r="B67" s="10" t="s">
        <v>78</v>
      </c>
      <c r="C67" s="11" t="s">
        <v>17</v>
      </c>
      <c r="D67" s="10" t="s">
        <v>78</v>
      </c>
      <c r="E67" s="34">
        <f>E64/4416.55/12</f>
        <v>0</v>
      </c>
    </row>
    <row r="68" spans="1:6" ht="26.4" x14ac:dyDescent="0.25">
      <c r="A68" s="44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5"/>
      <c r="B69" s="10" t="s">
        <v>70</v>
      </c>
      <c r="C69" s="11" t="s">
        <v>17</v>
      </c>
      <c r="D69" s="10" t="s">
        <v>70</v>
      </c>
      <c r="E69" s="31">
        <f>0.7*4416.55*12</f>
        <v>37099.020000000004</v>
      </c>
    </row>
    <row r="70" spans="1:6" x14ac:dyDescent="0.25">
      <c r="A70" s="45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5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6"/>
      <c r="B72" s="10" t="s">
        <v>78</v>
      </c>
      <c r="C72" s="11" t="s">
        <v>17</v>
      </c>
      <c r="D72" s="10" t="s">
        <v>78</v>
      </c>
      <c r="E72" s="33">
        <f>E69/4416.55/12</f>
        <v>0.70000000000000007</v>
      </c>
    </row>
    <row r="73" spans="1:6" ht="26.4" x14ac:dyDescent="0.25">
      <c r="A73" s="44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5"/>
      <c r="B74" s="10" t="s">
        <v>70</v>
      </c>
      <c r="C74" s="11" t="s">
        <v>17</v>
      </c>
      <c r="D74" s="10" t="s">
        <v>70</v>
      </c>
      <c r="E74" s="31">
        <f>3*4416.55*12</f>
        <v>158995.80000000002</v>
      </c>
    </row>
    <row r="75" spans="1:6" ht="39.6" x14ac:dyDescent="0.25">
      <c r="A75" s="45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5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6"/>
      <c r="B77" s="10" t="s">
        <v>78</v>
      </c>
      <c r="C77" s="11" t="s">
        <v>17</v>
      </c>
      <c r="D77" s="10" t="s">
        <v>78</v>
      </c>
      <c r="E77" s="33">
        <f>E74/4416.55/12</f>
        <v>3</v>
      </c>
    </row>
    <row r="78" spans="1:6" ht="52.8" x14ac:dyDescent="0.25">
      <c r="A78" s="44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5"/>
      <c r="B79" s="10" t="s">
        <v>70</v>
      </c>
      <c r="C79" s="11" t="s">
        <v>17</v>
      </c>
      <c r="D79" s="10" t="s">
        <v>70</v>
      </c>
      <c r="E79" s="31">
        <f>1.08*4416.55*12</f>
        <v>57238.488000000012</v>
      </c>
    </row>
    <row r="80" spans="1:6" x14ac:dyDescent="0.25">
      <c r="A80" s="45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5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6"/>
      <c r="B82" s="10" t="s">
        <v>78</v>
      </c>
      <c r="C82" s="11" t="s">
        <v>17</v>
      </c>
      <c r="D82" s="10" t="s">
        <v>78</v>
      </c>
      <c r="E82" s="33">
        <f>E79/4416.55/12</f>
        <v>1.0800000000000003</v>
      </c>
    </row>
    <row r="83" spans="1:6" ht="26.4" x14ac:dyDescent="0.25">
      <c r="A83" s="44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5"/>
      <c r="B84" s="10" t="s">
        <v>70</v>
      </c>
      <c r="C84" s="11" t="s">
        <v>17</v>
      </c>
      <c r="D84" s="10" t="s">
        <v>70</v>
      </c>
      <c r="E84" s="12"/>
    </row>
    <row r="85" spans="1:6" ht="39.6" x14ac:dyDescent="0.25">
      <c r="A85" s="45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5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6"/>
      <c r="B87" s="10" t="s">
        <v>78</v>
      </c>
      <c r="C87" s="11" t="s">
        <v>17</v>
      </c>
      <c r="D87" s="10" t="s">
        <v>78</v>
      </c>
      <c r="E87" s="19"/>
    </row>
    <row r="88" spans="1:6" ht="26.4" x14ac:dyDescent="0.25">
      <c r="A88" s="44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5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5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5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6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4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5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45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5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6"/>
      <c r="B97" s="10" t="s">
        <v>78</v>
      </c>
      <c r="C97" s="11" t="s">
        <v>17</v>
      </c>
      <c r="D97" s="10" t="s">
        <v>78</v>
      </c>
      <c r="E97" s="19"/>
    </row>
    <row r="98" spans="1:6" ht="26.4" x14ac:dyDescent="0.25">
      <c r="A98" s="44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5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5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5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6"/>
      <c r="B102" s="10" t="s">
        <v>78</v>
      </c>
      <c r="C102" s="11" t="s">
        <v>17</v>
      </c>
      <c r="D102" s="10" t="s">
        <v>78</v>
      </c>
      <c r="E102" s="33">
        <f>E99/4416.55/6.9</f>
        <v>0</v>
      </c>
    </row>
    <row r="103" spans="1:6" ht="39.6" x14ac:dyDescent="0.25">
      <c r="A103" s="44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5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5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5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6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4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5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5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5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6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4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5"/>
      <c r="B114" s="10" t="s">
        <v>70</v>
      </c>
      <c r="C114" s="11" t="s">
        <v>17</v>
      </c>
      <c r="D114" s="10" t="s">
        <v>70</v>
      </c>
      <c r="E114" s="31"/>
    </row>
    <row r="115" spans="1:6" x14ac:dyDescent="0.25">
      <c r="A115" s="45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5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6"/>
      <c r="B117" s="10" t="s">
        <v>78</v>
      </c>
      <c r="C117" s="11" t="s">
        <v>17</v>
      </c>
      <c r="D117" s="10" t="s">
        <v>78</v>
      </c>
      <c r="E117" s="33">
        <f>E114/4416.55/6.9</f>
        <v>0</v>
      </c>
    </row>
    <row r="118" spans="1:6" ht="66" x14ac:dyDescent="0.25">
      <c r="A118" s="44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5"/>
      <c r="B119" s="10" t="s">
        <v>70</v>
      </c>
      <c r="C119" s="11" t="s">
        <v>17</v>
      </c>
      <c r="D119" s="10" t="s">
        <v>70</v>
      </c>
      <c r="E119" s="31">
        <f>0.3*4416.55*12</f>
        <v>15899.579999999998</v>
      </c>
    </row>
    <row r="120" spans="1:6" x14ac:dyDescent="0.25">
      <c r="A120" s="45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5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6"/>
      <c r="B122" s="10" t="s">
        <v>78</v>
      </c>
      <c r="C122" s="11" t="s">
        <v>17</v>
      </c>
      <c r="D122" s="10" t="s">
        <v>78</v>
      </c>
      <c r="E122" s="33">
        <f>E119/4416.55/12</f>
        <v>0.3</v>
      </c>
    </row>
    <row r="123" spans="1:6" ht="52.8" x14ac:dyDescent="0.25">
      <c r="A123" s="44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5"/>
      <c r="B124" s="10" t="s">
        <v>70</v>
      </c>
      <c r="C124" s="11" t="s">
        <v>17</v>
      </c>
      <c r="D124" s="10" t="s">
        <v>70</v>
      </c>
      <c r="E124" s="31">
        <f>0.48*4416.55*12</f>
        <v>25439.328000000001</v>
      </c>
    </row>
    <row r="125" spans="1:6" x14ac:dyDescent="0.25">
      <c r="A125" s="45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5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6"/>
      <c r="B127" s="10" t="s">
        <v>78</v>
      </c>
      <c r="C127" s="11" t="s">
        <v>17</v>
      </c>
      <c r="D127" s="10" t="s">
        <v>78</v>
      </c>
      <c r="E127" s="33">
        <f>E124/4416.55/12</f>
        <v>0.48</v>
      </c>
    </row>
    <row r="128" spans="1:6" ht="26.4" x14ac:dyDescent="0.25">
      <c r="A128" s="44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5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5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5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6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4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5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5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5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6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9" t="s">
        <v>106</v>
      </c>
      <c r="B138" s="50"/>
      <c r="C138" s="50"/>
      <c r="D138" s="50"/>
      <c r="E138" s="51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8849.75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E161+E166+E171+E176+E181</f>
        <v>61714.619999999995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31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31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16631.08+790.81+3582.4+4582.67+31781.41</f>
        <v>57368.37000000001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E146</f>
        <v>57368.37000000001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1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31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31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31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1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31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31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1">
        <f>E141+E142-E146</f>
        <v>13195.999999999985</v>
      </c>
    </row>
    <row r="156" spans="1:5" ht="36.75" customHeight="1" x14ac:dyDescent="0.25">
      <c r="A156" s="49" t="s">
        <v>126</v>
      </c>
      <c r="B156" s="50"/>
      <c r="C156" s="50"/>
      <c r="D156" s="50"/>
      <c r="E156" s="51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129</v>
      </c>
      <c r="B159" s="50"/>
      <c r="C159" s="50"/>
      <c r="D159" s="50"/>
      <c r="E159" s="51"/>
    </row>
    <row r="160" spans="1:5" ht="52.8" x14ac:dyDescent="0.25">
      <c r="A160" s="44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5"/>
      <c r="B161" s="10" t="s">
        <v>70</v>
      </c>
      <c r="C161" s="11" t="s">
        <v>17</v>
      </c>
      <c r="D161" s="10" t="s">
        <v>70</v>
      </c>
      <c r="E161" s="31">
        <v>3796.4</v>
      </c>
    </row>
    <row r="162" spans="1:6" x14ac:dyDescent="0.25">
      <c r="A162" s="45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5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6"/>
      <c r="B164" s="10" t="s">
        <v>78</v>
      </c>
      <c r="C164" s="11" t="s">
        <v>17</v>
      </c>
      <c r="D164" s="10" t="s">
        <v>78</v>
      </c>
      <c r="E164" s="36">
        <f>E161/12/4416.55</f>
        <v>7.1632080847418608E-2</v>
      </c>
      <c r="F164" s="5"/>
    </row>
    <row r="165" spans="1:6" ht="66" x14ac:dyDescent="0.25">
      <c r="A165" s="44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5"/>
      <c r="B166" s="10" t="s">
        <v>70</v>
      </c>
      <c r="C166" s="11" t="s">
        <v>17</v>
      </c>
      <c r="D166" s="10" t="s">
        <v>70</v>
      </c>
      <c r="E166" s="31">
        <v>17630.34</v>
      </c>
      <c r="F166" s="5"/>
    </row>
    <row r="167" spans="1:6" x14ac:dyDescent="0.25">
      <c r="A167" s="45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5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6"/>
      <c r="B169" s="10" t="s">
        <v>78</v>
      </c>
      <c r="C169" s="11" t="s">
        <v>17</v>
      </c>
      <c r="D169" s="10" t="s">
        <v>78</v>
      </c>
      <c r="E169" s="36">
        <f>E166/12/4416.55</f>
        <v>0.33265671168672378</v>
      </c>
      <c r="F169" s="5"/>
    </row>
    <row r="170" spans="1:6" ht="66" x14ac:dyDescent="0.25">
      <c r="A170" s="44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5"/>
      <c r="B171" s="10" t="s">
        <v>70</v>
      </c>
      <c r="C171" s="11" t="s">
        <v>17</v>
      </c>
      <c r="D171" s="10" t="s">
        <v>70</v>
      </c>
      <c r="E171" s="31">
        <v>838.19</v>
      </c>
      <c r="F171" s="5"/>
    </row>
    <row r="172" spans="1:6" x14ac:dyDescent="0.25">
      <c r="A172" s="45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5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6"/>
      <c r="B174" s="10" t="s">
        <v>78</v>
      </c>
      <c r="C174" s="11" t="s">
        <v>17</v>
      </c>
      <c r="D174" s="10" t="s">
        <v>78</v>
      </c>
      <c r="E174" s="35">
        <f>E171/12/4416.55</f>
        <v>1.5815323423637607E-2</v>
      </c>
      <c r="F174" s="5"/>
    </row>
    <row r="175" spans="1:6" ht="39.6" x14ac:dyDescent="0.25">
      <c r="A175" s="44" t="s">
        <v>107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45"/>
      <c r="B176" s="10" t="s">
        <v>70</v>
      </c>
      <c r="C176" s="11" t="s">
        <v>17</v>
      </c>
      <c r="D176" s="10" t="s">
        <v>70</v>
      </c>
      <c r="E176" s="31">
        <v>4856.2700000000004</v>
      </c>
      <c r="F176" s="5"/>
    </row>
    <row r="177" spans="1:6" x14ac:dyDescent="0.25">
      <c r="A177" s="45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5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6"/>
      <c r="B179" s="10" t="s">
        <v>78</v>
      </c>
      <c r="C179" s="11" t="s">
        <v>17</v>
      </c>
      <c r="D179" s="10" t="s">
        <v>78</v>
      </c>
      <c r="E179" s="35">
        <f>E176/12/4416.55</f>
        <v>9.1630156268278792E-2</v>
      </c>
      <c r="F179" s="5"/>
    </row>
    <row r="180" spans="1:6" ht="52.8" x14ac:dyDescent="0.25">
      <c r="A180" s="44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5"/>
      <c r="B181" s="10" t="s">
        <v>70</v>
      </c>
      <c r="C181" s="11" t="s">
        <v>17</v>
      </c>
      <c r="D181" s="10" t="s">
        <v>70</v>
      </c>
      <c r="E181" s="31">
        <v>34593.42</v>
      </c>
      <c r="F181" s="5"/>
    </row>
    <row r="182" spans="1:6" x14ac:dyDescent="0.25">
      <c r="A182" s="45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5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6"/>
      <c r="B184" s="10" t="s">
        <v>78</v>
      </c>
      <c r="C184" s="11" t="s">
        <v>17</v>
      </c>
      <c r="D184" s="10" t="s">
        <v>78</v>
      </c>
      <c r="E184" s="36">
        <f>E181/12/4416.55</f>
        <v>0.65272327948285425</v>
      </c>
    </row>
    <row r="185" spans="1:6" ht="15" customHeight="1" x14ac:dyDescent="0.25">
      <c r="A185" s="49" t="s">
        <v>137</v>
      </c>
      <c r="B185" s="50"/>
      <c r="C185" s="50"/>
      <c r="D185" s="50"/>
      <c r="E185" s="51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9" t="s">
        <v>147</v>
      </c>
      <c r="B190" s="50"/>
      <c r="C190" s="50"/>
      <c r="D190" s="50"/>
      <c r="E190" s="51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7">
        <f>E203+E213+E233+E273+E293+E313</f>
        <v>25967.560000000012</v>
      </c>
    </row>
    <row r="197" spans="1:5" ht="20.25" customHeight="1" x14ac:dyDescent="0.25">
      <c r="A197" s="49" t="s">
        <v>154</v>
      </c>
      <c r="B197" s="50"/>
      <c r="C197" s="50"/>
      <c r="D197" s="50"/>
      <c r="E197" s="51"/>
    </row>
    <row r="198" spans="1:5" x14ac:dyDescent="0.25">
      <c r="A198" s="52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53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53"/>
      <c r="B200" s="10" t="s">
        <v>158</v>
      </c>
      <c r="C200" s="11" t="s">
        <v>159</v>
      </c>
      <c r="D200" s="10" t="s">
        <v>158</v>
      </c>
      <c r="E200" s="39">
        <v>162.37</v>
      </c>
    </row>
    <row r="201" spans="1:5" x14ac:dyDescent="0.25">
      <c r="A201" s="53"/>
      <c r="B201" s="10" t="s">
        <v>160</v>
      </c>
      <c r="C201" s="11" t="s">
        <v>17</v>
      </c>
      <c r="D201" s="10" t="s">
        <v>160</v>
      </c>
      <c r="E201" s="42">
        <v>273389.46000000002</v>
      </c>
    </row>
    <row r="202" spans="1:5" x14ac:dyDescent="0.25">
      <c r="A202" s="53"/>
      <c r="B202" s="10" t="s">
        <v>161</v>
      </c>
      <c r="C202" s="11" t="s">
        <v>17</v>
      </c>
      <c r="D202" s="10" t="s">
        <v>161</v>
      </c>
      <c r="E202" s="34">
        <v>257806.16</v>
      </c>
    </row>
    <row r="203" spans="1:5" x14ac:dyDescent="0.25">
      <c r="A203" s="53"/>
      <c r="B203" s="10" t="s">
        <v>162</v>
      </c>
      <c r="C203" s="11" t="s">
        <v>17</v>
      </c>
      <c r="D203" s="10" t="s">
        <v>162</v>
      </c>
      <c r="E203" s="43">
        <f>E201-E202</f>
        <v>15583.300000000017</v>
      </c>
    </row>
    <row r="204" spans="1:5" ht="26.4" x14ac:dyDescent="0.25">
      <c r="A204" s="53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53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53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5" ht="26.4" x14ac:dyDescent="0.25">
      <c r="A207" s="54"/>
      <c r="B207" s="10" t="s">
        <v>166</v>
      </c>
      <c r="C207" s="11" t="s">
        <v>17</v>
      </c>
      <c r="D207" s="10" t="s">
        <v>166</v>
      </c>
      <c r="E207" s="19"/>
    </row>
    <row r="208" spans="1:5" x14ac:dyDescent="0.25">
      <c r="A208" s="52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3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3"/>
      <c r="B210" s="10" t="s">
        <v>158</v>
      </c>
      <c r="C210" s="11" t="s">
        <v>159</v>
      </c>
      <c r="D210" s="10" t="s">
        <v>158</v>
      </c>
      <c r="E210" s="39">
        <v>52.93</v>
      </c>
    </row>
    <row r="211" spans="1:5" x14ac:dyDescent="0.25">
      <c r="A211" s="53"/>
      <c r="B211" s="10" t="s">
        <v>160</v>
      </c>
      <c r="C211" s="11" t="s">
        <v>17</v>
      </c>
      <c r="D211" s="10" t="s">
        <v>160</v>
      </c>
      <c r="E211" s="34">
        <v>82469.88</v>
      </c>
    </row>
    <row r="212" spans="1:5" x14ac:dyDescent="0.25">
      <c r="A212" s="53"/>
      <c r="B212" s="10" t="s">
        <v>161</v>
      </c>
      <c r="C212" s="11" t="s">
        <v>17</v>
      </c>
      <c r="D212" s="10" t="s">
        <v>161</v>
      </c>
      <c r="E212" s="34">
        <v>77769.100000000006</v>
      </c>
    </row>
    <row r="213" spans="1:5" x14ac:dyDescent="0.25">
      <c r="A213" s="53"/>
      <c r="B213" s="10" t="s">
        <v>162</v>
      </c>
      <c r="C213" s="11" t="s">
        <v>17</v>
      </c>
      <c r="D213" s="10" t="s">
        <v>162</v>
      </c>
      <c r="E213" s="34">
        <f>E211-E212</f>
        <v>4700.7799999999988</v>
      </c>
    </row>
    <row r="214" spans="1:5" ht="26.4" x14ac:dyDescent="0.25">
      <c r="A214" s="53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3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3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6.4" x14ac:dyDescent="0.25">
      <c r="A217" s="54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52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3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3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3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3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3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3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3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3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4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2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3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3"/>
      <c r="B230" s="10" t="s">
        <v>158</v>
      </c>
      <c r="C230" s="11" t="s">
        <v>159</v>
      </c>
      <c r="D230" s="10" t="s">
        <v>158</v>
      </c>
      <c r="E230" s="39">
        <v>771.55</v>
      </c>
    </row>
    <row r="231" spans="1:5" x14ac:dyDescent="0.25">
      <c r="A231" s="53"/>
      <c r="B231" s="10" t="s">
        <v>160</v>
      </c>
      <c r="C231" s="11" t="s">
        <v>17</v>
      </c>
      <c r="D231" s="10" t="s">
        <v>160</v>
      </c>
      <c r="E231" s="34">
        <v>361.17</v>
      </c>
    </row>
    <row r="232" spans="1:5" x14ac:dyDescent="0.25">
      <c r="A232" s="53"/>
      <c r="B232" s="10" t="s">
        <v>161</v>
      </c>
      <c r="C232" s="11" t="s">
        <v>17</v>
      </c>
      <c r="D232" s="10" t="s">
        <v>161</v>
      </c>
      <c r="E232" s="34">
        <v>340.58</v>
      </c>
    </row>
    <row r="233" spans="1:5" x14ac:dyDescent="0.25">
      <c r="A233" s="53"/>
      <c r="B233" s="10" t="s">
        <v>162</v>
      </c>
      <c r="C233" s="11" t="s">
        <v>17</v>
      </c>
      <c r="D233" s="10" t="s">
        <v>162</v>
      </c>
      <c r="E233" s="34">
        <f>E231-E232</f>
        <v>20.590000000000032</v>
      </c>
    </row>
    <row r="234" spans="1:5" ht="26.4" x14ac:dyDescent="0.25">
      <c r="A234" s="53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3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3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6.4" x14ac:dyDescent="0.25">
      <c r="A237" s="54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2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3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3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3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3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3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3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3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3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4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2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3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3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3"/>
      <c r="B251" s="10" t="s">
        <v>160</v>
      </c>
      <c r="C251" s="11" t="s">
        <v>17</v>
      </c>
      <c r="D251" s="10" t="s">
        <v>160</v>
      </c>
      <c r="E251" s="19"/>
    </row>
    <row r="252" spans="1:5" x14ac:dyDescent="0.25">
      <c r="A252" s="53"/>
      <c r="B252" s="10" t="s">
        <v>161</v>
      </c>
      <c r="C252" s="11" t="s">
        <v>17</v>
      </c>
      <c r="D252" s="10" t="s">
        <v>161</v>
      </c>
      <c r="E252" s="19"/>
    </row>
    <row r="253" spans="1:5" x14ac:dyDescent="0.25">
      <c r="A253" s="53"/>
      <c r="B253" s="10" t="s">
        <v>162</v>
      </c>
      <c r="C253" s="11" t="s">
        <v>17</v>
      </c>
      <c r="D253" s="10" t="s">
        <v>162</v>
      </c>
      <c r="E253" s="19"/>
    </row>
    <row r="254" spans="1:5" ht="26.4" x14ac:dyDescent="0.25">
      <c r="A254" s="53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3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3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4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2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3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3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3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3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3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3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3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3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4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2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3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3"/>
      <c r="B270" s="10" t="s">
        <v>158</v>
      </c>
      <c r="C270" s="11" t="s">
        <v>159</v>
      </c>
      <c r="D270" s="10" t="s">
        <v>158</v>
      </c>
      <c r="E270" s="39">
        <v>1366.74</v>
      </c>
    </row>
    <row r="271" spans="1:5" x14ac:dyDescent="0.25">
      <c r="A271" s="53"/>
      <c r="B271" s="10" t="s">
        <v>160</v>
      </c>
      <c r="C271" s="11" t="s">
        <v>17</v>
      </c>
      <c r="D271" s="10" t="s">
        <v>160</v>
      </c>
      <c r="E271" s="34">
        <v>32261.48</v>
      </c>
    </row>
    <row r="272" spans="1:5" x14ac:dyDescent="0.25">
      <c r="A272" s="53"/>
      <c r="B272" s="10" t="s">
        <v>161</v>
      </c>
      <c r="C272" s="11" t="s">
        <v>17</v>
      </c>
      <c r="D272" s="10" t="s">
        <v>161</v>
      </c>
      <c r="E272" s="34">
        <v>30422.58</v>
      </c>
    </row>
    <row r="273" spans="1:5" x14ac:dyDescent="0.25">
      <c r="A273" s="53"/>
      <c r="B273" s="10" t="s">
        <v>162</v>
      </c>
      <c r="C273" s="11" t="s">
        <v>17</v>
      </c>
      <c r="D273" s="10" t="s">
        <v>162</v>
      </c>
      <c r="E273" s="34">
        <f>E271-E272</f>
        <v>1838.8999999999978</v>
      </c>
    </row>
    <row r="274" spans="1:5" ht="26.4" x14ac:dyDescent="0.25">
      <c r="A274" s="53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3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3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6.4" x14ac:dyDescent="0.25">
      <c r="A277" s="54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2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3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3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3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3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3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3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3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3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4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2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53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53"/>
      <c r="B290" s="10" t="s">
        <v>158</v>
      </c>
      <c r="C290" s="11" t="s">
        <v>159</v>
      </c>
      <c r="D290" s="10" t="s">
        <v>158</v>
      </c>
      <c r="E290" s="39">
        <v>2223.33</v>
      </c>
    </row>
    <row r="291" spans="1:5" x14ac:dyDescent="0.25">
      <c r="A291" s="53"/>
      <c r="B291" s="10" t="s">
        <v>160</v>
      </c>
      <c r="C291" s="11" t="s">
        <v>17</v>
      </c>
      <c r="D291" s="10" t="s">
        <v>160</v>
      </c>
      <c r="E291" s="34">
        <v>33490.449999999997</v>
      </c>
    </row>
    <row r="292" spans="1:5" x14ac:dyDescent="0.25">
      <c r="A292" s="53"/>
      <c r="B292" s="10" t="s">
        <v>161</v>
      </c>
      <c r="C292" s="11" t="s">
        <v>17</v>
      </c>
      <c r="D292" s="10" t="s">
        <v>161</v>
      </c>
      <c r="E292" s="34">
        <v>31581.49</v>
      </c>
    </row>
    <row r="293" spans="1:5" x14ac:dyDescent="0.25">
      <c r="A293" s="53"/>
      <c r="B293" s="10" t="s">
        <v>162</v>
      </c>
      <c r="C293" s="11" t="s">
        <v>17</v>
      </c>
      <c r="D293" s="10" t="s">
        <v>162</v>
      </c>
      <c r="E293" s="34">
        <f>E291-E292</f>
        <v>1908.9599999999955</v>
      </c>
    </row>
    <row r="294" spans="1:5" ht="26.4" x14ac:dyDescent="0.25">
      <c r="A294" s="53"/>
      <c r="B294" s="10" t="s">
        <v>163</v>
      </c>
      <c r="C294" s="11" t="s">
        <v>17</v>
      </c>
      <c r="D294" s="10" t="s">
        <v>163</v>
      </c>
      <c r="E294" s="34"/>
    </row>
    <row r="295" spans="1:5" ht="26.4" x14ac:dyDescent="0.25">
      <c r="A295" s="53"/>
      <c r="B295" s="10" t="s">
        <v>164</v>
      </c>
      <c r="C295" s="11" t="s">
        <v>17</v>
      </c>
      <c r="D295" s="10" t="s">
        <v>164</v>
      </c>
      <c r="E295" s="34"/>
    </row>
    <row r="296" spans="1:5" ht="26.4" x14ac:dyDescent="0.25">
      <c r="A296" s="53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6.4" x14ac:dyDescent="0.25">
      <c r="A297" s="54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52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53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53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53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53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53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53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3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3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4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2" t="s">
        <v>40</v>
      </c>
      <c r="B308" s="10" t="s">
        <v>155</v>
      </c>
      <c r="C308" s="11" t="s">
        <v>9</v>
      </c>
      <c r="D308" s="10" t="s">
        <v>155</v>
      </c>
      <c r="E308" s="19" t="s">
        <v>198</v>
      </c>
    </row>
    <row r="309" spans="1:5" x14ac:dyDescent="0.25">
      <c r="A309" s="53"/>
      <c r="B309" s="10" t="s">
        <v>76</v>
      </c>
      <c r="C309" s="11" t="s">
        <v>9</v>
      </c>
      <c r="D309" s="10" t="s">
        <v>76</v>
      </c>
      <c r="E309" s="19"/>
    </row>
    <row r="310" spans="1:5" ht="15" customHeight="1" x14ac:dyDescent="0.25">
      <c r="A310" s="53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3"/>
      <c r="B311" s="10" t="s">
        <v>160</v>
      </c>
      <c r="C311" s="11" t="s">
        <v>17</v>
      </c>
      <c r="D311" s="10" t="s">
        <v>160</v>
      </c>
      <c r="E311" s="19">
        <v>33597.01</v>
      </c>
    </row>
    <row r="312" spans="1:5" x14ac:dyDescent="0.25">
      <c r="A312" s="53"/>
      <c r="B312" s="10" t="s">
        <v>161</v>
      </c>
      <c r="C312" s="11" t="s">
        <v>17</v>
      </c>
      <c r="D312" s="10" t="s">
        <v>161</v>
      </c>
      <c r="E312" s="19">
        <v>31681.98</v>
      </c>
    </row>
    <row r="313" spans="1:5" x14ac:dyDescent="0.25">
      <c r="A313" s="53"/>
      <c r="B313" s="10" t="s">
        <v>162</v>
      </c>
      <c r="C313" s="11" t="s">
        <v>17</v>
      </c>
      <c r="D313" s="10" t="s">
        <v>162</v>
      </c>
      <c r="E313" s="19">
        <f>E311-E312</f>
        <v>1915.0300000000025</v>
      </c>
    </row>
    <row r="314" spans="1:5" ht="26.4" x14ac:dyDescent="0.25">
      <c r="A314" s="53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3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3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4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9" t="s">
        <v>181</v>
      </c>
      <c r="B318" s="50"/>
      <c r="C318" s="50"/>
      <c r="D318" s="50"/>
      <c r="E318" s="51"/>
    </row>
    <row r="319" spans="1:5" x14ac:dyDescent="0.25">
      <c r="A319" s="9" t="s">
        <v>182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183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184</v>
      </c>
      <c r="B321" s="10" t="s">
        <v>144</v>
      </c>
      <c r="C321" s="11" t="s">
        <v>185</v>
      </c>
      <c r="D321" s="10" t="s">
        <v>144</v>
      </c>
      <c r="E321" s="12"/>
    </row>
    <row r="322" spans="1:5" x14ac:dyDescent="0.25">
      <c r="A322" s="9" t="s">
        <v>186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9" t="s">
        <v>187</v>
      </c>
      <c r="B323" s="50"/>
      <c r="C323" s="50"/>
      <c r="D323" s="50"/>
      <c r="E323" s="51"/>
    </row>
    <row r="324" spans="1:5" x14ac:dyDescent="0.25">
      <c r="A324" s="9" t="s">
        <v>188</v>
      </c>
      <c r="B324" s="10" t="s">
        <v>189</v>
      </c>
      <c r="C324" s="11" t="s">
        <v>140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140</v>
      </c>
      <c r="D325" s="10" t="s">
        <v>191</v>
      </c>
      <c r="E325" s="12">
        <v>3</v>
      </c>
    </row>
    <row r="326" spans="1:5" ht="27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>
        <v>42465.46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2021-01-22T01:55:03Z</dcterms:modified>
</cp:coreProperties>
</file>