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47" i="1" l="1"/>
  <c r="E21" i="1"/>
  <c r="E22" i="1"/>
  <c r="E20" i="1"/>
  <c r="E36" i="1" l="1"/>
  <c r="E142" i="1" l="1"/>
  <c r="E155" i="1" s="1"/>
  <c r="E179" i="1"/>
  <c r="E196" i="1" l="1"/>
  <c r="E23" i="1"/>
  <c r="E67" i="1" l="1"/>
  <c r="E184" i="1" l="1"/>
  <c r="E174" i="1"/>
  <c r="E169" i="1"/>
  <c r="E164" i="1"/>
  <c r="E137" i="1"/>
  <c r="E134" i="1"/>
  <c r="E127" i="1"/>
  <c r="E124" i="1"/>
  <c r="E102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33" i="1"/>
  <c r="E29" i="1"/>
  <c r="E31" i="1" s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<sst xmlns="http://schemas.openxmlformats.org/spreadsheetml/2006/main" count="1133" uniqueCount="200">
  <si>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</si>
  <si>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</si>
  <si>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</si>
  <si>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</si>
  <si>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</si>
  <si>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</si>
  <si>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</si>
  <si>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</si>
  <si>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</si>
  <si>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</si>
  <si>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</si>
  <si>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</si>
  <si>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</si>
  <si>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</si>
  <si>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</si>
  <si>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</si>
  <si>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</si>
  <si>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</si>
  <si>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</si>
  <si>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</si>
  <si>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</si>
  <si>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</si>
  <si>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</si>
  <si>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</si>
  <si>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</si>
  <si>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</si>
  <si>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</si>
  <si>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</si>
  <si>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</si>
  <si>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</si>
  <si>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</si>
  <si>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</si>
  <si>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</si>
  <si>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</si>
  <si>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</si>
  <si>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</si>
  <si>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</si>
  <si>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</si>
  <si>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</si>
  <si>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</si>
  <si>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</si>
  <si>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</si>
  <si>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</si>
  <si>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</si>
  <si>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</si>
  <si>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</si>
  <si>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</si>
  <si>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</si>
  <si>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</si>
  <si>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</si>
  <si>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</si>
  <si>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</si>
  <si>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</si>
  <si>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</si>
  <si>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</si>
  <si>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</si>
  <si>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</si>
  <si>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</si>
  <si>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</si>
  <si>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</si>
  <si>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</si>
  <si>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</si>
  <si>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</si>
  <si>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</si>
  <si>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</si>
  <si>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</si>
  <si>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</si>
  <si>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</si>
  <si>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</si>
  <si>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</si>
  <si>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</si>
  <si>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</si>
  <si>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</si>
  <si>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</si>
  <si>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</si>
  <si>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</si>
  <si>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</si>
  <si>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</si>
  <si>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</si>
  <si>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</si>
  <si>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</si>
  <si>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</si>
  <si>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</si>
  <si>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</si>
  <si>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</si>
  <si>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</si>
  <si>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</si>
  <si>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</si>
  <si>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</si>
  <si>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</si>
  <si>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</si>
  <si>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</si>
  <si>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</si>
  <si>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</si>
  <si>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</si>
  <si>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</si>
  <si>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</si>
  <si>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</si>
  <si>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</si>
  <si>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</si>
  <si>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</si>
  <si>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</si>
  <si>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</si>
  <si>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</si>
  <si>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</si>
  <si>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</si>
  <si>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</si>
  <si>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</si>
  <si>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</si>
  <si>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</si>
  <si>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</si>
  <si>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</si>
  <si>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</si>
  <si>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</si>
  <si>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</si>
  <si>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</si>
  <si>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</si>
  <si>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</si>
  <si>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</si>
  <si>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</si>
  <si>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</si>
  <si>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</si>
  <si>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</si>
  <si>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</si>
  <si>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</si>
  <si>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</si>
  <si>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</si>
  <si>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</si>
  <si>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</si>
  <si>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</si>
  <si>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</si>
  <si>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</si>
  <si>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</si>
  <si>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</si>
  <si>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</si>
  <si>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</si>
  <si>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</si>
  <si>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</si>
  <si>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</si>
  <si>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</si>
  <si>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</si>
  <si>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</si>
  <si>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</si>
  <si>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</si>
  <si>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</si>
  <si>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</si>
  <si>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</si>
  <si>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</si>
  <si>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</si>
  <si>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</si>
  <si>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</si>
  <si>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</si>
  <si>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</si>
  <si>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</si>
  <si>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</si>
  <si>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</si>
  <si>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</si>
  <si>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</si>
  <si>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</si>
  <si>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</si>
  <si>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</si>
  <si>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</si>
  <si>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</si>
  <si>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</si>
  <si>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</si>
  <si>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</si>
  <si>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</si>
  <si>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</si>
  <si>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</si>
  <si>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</si>
  <si>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</si>
  <si>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</si>
  <si>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</si>
  <si>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</si>
  <si>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</si>
  <si>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</si>
  <si>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</si>
  <si>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</si>
  <si>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</si>
  <si>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</si>
  <si>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</si>
  <si>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</si>
  <si>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</si>
  <si>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</si>
  <si>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</si>
  <si>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</si>
  <si>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</si>
  <si>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</si>
  <si>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</si>
  <si>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</si>
  <si>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</si>
  <si>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</si>
  <si>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</si>
  <si>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</si>
  <si>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д.28б</t>
  </si>
  <si>
    <t>общая площадь дома, кв. м.    4 808,8</t>
  </si>
  <si>
    <t>Водоотведение при содержании общего имущества</t>
  </si>
  <si>
    <t>Вознаграждение председателя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</si>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</sst>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7" zoomScaleNormal="100" zoomScaleSheetLayoutView="100" workbookViewId="0">
      <selection activeCell="G65" sqref="G65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8.5703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3" t="s">
        <v>198</v>
      </c>
      <c r="B3" s="53"/>
      <c r="C3" s="53"/>
      <c r="D3" s="53"/>
      <c r="E3" s="53"/>
    </row>
    <row r="4" spans="1:6" ht="15" customHeight="1" x14ac:dyDescent="0.25">
      <c r="A4" s="53" t="s">
        <v>0</v>
      </c>
      <c r="B4" s="53"/>
      <c r="C4" s="53"/>
      <c r="D4" s="53"/>
      <c r="E4" s="53"/>
    </row>
    <row r="5" spans="1:6" ht="15" customHeight="1" x14ac:dyDescent="0.25">
      <c r="A5" s="53" t="s">
        <v>194</v>
      </c>
      <c r="B5" s="53"/>
      <c r="C5" s="53"/>
      <c r="D5" s="53"/>
      <c r="E5" s="53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4" t="s">
        <v>195</v>
      </c>
      <c r="B7" s="54"/>
      <c r="C7" s="54"/>
      <c r="D7" s="54"/>
      <c r="E7" s="54"/>
    </row>
    <row r="8" spans="1:6" x14ac:dyDescent="0.25">
      <c r="A8" s="54" t="s">
        <v>1</v>
      </c>
      <c r="B8" s="54"/>
      <c r="C8" s="54"/>
      <c r="D8" s="54"/>
      <c r="E8" s="54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45009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7" t="s">
        <v>14</v>
      </c>
      <c r="B14" s="48"/>
      <c r="C14" s="48"/>
      <c r="D14" s="48"/>
      <c r="E14" s="49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43">
        <v>-939875.50599999994</v>
      </c>
      <c r="F16" s="43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43"/>
      <c r="F17" s="43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43">
        <v>239618.95000000019</v>
      </c>
      <c r="F18" s="43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1255467.8799999999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E19*0.5965</f>
        <v>748886.59042000002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E19*0.2155</f>
        <v>270553.32814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E19*0.188</f>
        <v>236027.96143999998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1326471.5900000001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1245991.5900000001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1">
        <f>100600*0.8</f>
        <v>80480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42">
        <f>E16+E23</f>
        <v>386596.08400000015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2">
        <f>E29-E36</f>
        <v>-667943.63199999963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249095.24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1054539.7159999998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5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1"/>
      <c r="B39" s="10" t="s">
        <v>70</v>
      </c>
      <c r="C39" s="11" t="s">
        <v>17</v>
      </c>
      <c r="D39" s="10" t="s">
        <v>70</v>
      </c>
      <c r="E39" s="31">
        <f>0.15*4808.8*12</f>
        <v>8655.84</v>
      </c>
    </row>
    <row r="40" spans="1:6" x14ac:dyDescent="0.25">
      <c r="A40" s="5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2"/>
      <c r="B42" s="10" t="s">
        <v>78</v>
      </c>
      <c r="C42" s="11" t="s">
        <v>17</v>
      </c>
      <c r="D42" s="10" t="s">
        <v>78</v>
      </c>
      <c r="E42" s="33">
        <f>E39/4808.8/12</f>
        <v>0.15</v>
      </c>
    </row>
    <row r="43" spans="1:6" ht="63.75" x14ac:dyDescent="0.25">
      <c r="A43" s="5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1"/>
      <c r="B44" s="10" t="s">
        <v>70</v>
      </c>
      <c r="C44" s="11" t="s">
        <v>17</v>
      </c>
      <c r="D44" s="10" t="s">
        <v>70</v>
      </c>
      <c r="E44" s="31">
        <f>2.3*4808.8*12</f>
        <v>132722.88</v>
      </c>
    </row>
    <row r="45" spans="1:6" x14ac:dyDescent="0.25">
      <c r="A45" s="51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5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2"/>
      <c r="B47" s="10" t="s">
        <v>78</v>
      </c>
      <c r="C47" s="11" t="s">
        <v>17</v>
      </c>
      <c r="D47" s="10" t="s">
        <v>78</v>
      </c>
      <c r="E47" s="33">
        <f>E44/4808.8/12</f>
        <v>2.3000000000000003</v>
      </c>
    </row>
    <row r="48" spans="1:6" ht="25.5" x14ac:dyDescent="0.25">
      <c r="A48" s="5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1"/>
      <c r="B49" s="10" t="s">
        <v>70</v>
      </c>
      <c r="C49" s="11" t="s">
        <v>17</v>
      </c>
      <c r="D49" s="10" t="s">
        <v>70</v>
      </c>
      <c r="E49" s="31">
        <f>3.5*4808.8*12</f>
        <v>201969.59999999998</v>
      </c>
    </row>
    <row r="50" spans="1:6" ht="38.25" x14ac:dyDescent="0.25">
      <c r="A50" s="5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2"/>
      <c r="B52" s="10" t="s">
        <v>78</v>
      </c>
      <c r="C52" s="11" t="s">
        <v>17</v>
      </c>
      <c r="D52" s="10" t="s">
        <v>78</v>
      </c>
      <c r="E52" s="19">
        <f>E49/4808.8/12</f>
        <v>3.4999999999999996</v>
      </c>
    </row>
    <row r="53" spans="1:6" ht="25.5" x14ac:dyDescent="0.25">
      <c r="A53" s="5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1"/>
      <c r="B54" s="10" t="s">
        <v>70</v>
      </c>
      <c r="C54" s="11" t="s">
        <v>17</v>
      </c>
      <c r="D54" s="10" t="s">
        <v>70</v>
      </c>
      <c r="E54" s="31">
        <f>2.14*4808.8*12</f>
        <v>123489.984</v>
      </c>
    </row>
    <row r="55" spans="1:6" x14ac:dyDescent="0.25">
      <c r="A55" s="5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2"/>
      <c r="B57" s="10" t="s">
        <v>78</v>
      </c>
      <c r="C57" s="11" t="s">
        <v>17</v>
      </c>
      <c r="D57" s="10" t="s">
        <v>78</v>
      </c>
      <c r="E57" s="33">
        <f>E54/4808.8/12</f>
        <v>2.14</v>
      </c>
    </row>
    <row r="58" spans="1:6" ht="25.5" x14ac:dyDescent="0.25">
      <c r="A58" s="5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1"/>
      <c r="B59" s="10" t="s">
        <v>70</v>
      </c>
      <c r="C59" s="11" t="s">
        <v>17</v>
      </c>
      <c r="D59" s="10" t="s">
        <v>70</v>
      </c>
      <c r="E59" s="31">
        <f>0.25*4808.8*12</f>
        <v>14426.400000000001</v>
      </c>
    </row>
    <row r="60" spans="1:6" x14ac:dyDescent="0.25">
      <c r="A60" s="5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2"/>
      <c r="B62" s="10" t="s">
        <v>78</v>
      </c>
      <c r="C62" s="11" t="s">
        <v>17</v>
      </c>
      <c r="D62" s="10" t="s">
        <v>78</v>
      </c>
      <c r="E62" s="31">
        <f>E59/4808.8/12</f>
        <v>0.25</v>
      </c>
    </row>
    <row r="63" spans="1:6" ht="25.5" x14ac:dyDescent="0.25">
      <c r="A63" s="5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1"/>
      <c r="B64" s="10" t="s">
        <v>70</v>
      </c>
      <c r="C64" s="11" t="s">
        <v>17</v>
      </c>
      <c r="D64" s="10" t="s">
        <v>70</v>
      </c>
      <c r="E64" s="31">
        <v>67196.899999999994</v>
      </c>
    </row>
    <row r="65" spans="1:6" ht="25.5" x14ac:dyDescent="0.25">
      <c r="A65" s="5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2"/>
      <c r="B67" s="10" t="s">
        <v>78</v>
      </c>
      <c r="C67" s="11" t="s">
        <v>17</v>
      </c>
      <c r="D67" s="10" t="s">
        <v>78</v>
      </c>
      <c r="E67" s="31">
        <f>E64/12/4808.8</f>
        <v>1.1644779709421613</v>
      </c>
    </row>
    <row r="68" spans="1:6" ht="25.5" x14ac:dyDescent="0.25">
      <c r="A68" s="5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1"/>
      <c r="B69" s="10" t="s">
        <v>70</v>
      </c>
      <c r="C69" s="11" t="s">
        <v>17</v>
      </c>
      <c r="D69" s="10" t="s">
        <v>70</v>
      </c>
      <c r="E69" s="31">
        <f>0.59*4808.8*12</f>
        <v>34046.304000000004</v>
      </c>
    </row>
    <row r="70" spans="1:6" x14ac:dyDescent="0.25">
      <c r="A70" s="5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2"/>
      <c r="B72" s="10" t="s">
        <v>78</v>
      </c>
      <c r="C72" s="11" t="s">
        <v>17</v>
      </c>
      <c r="D72" s="10" t="s">
        <v>78</v>
      </c>
      <c r="E72" s="33">
        <f>E69/4808.8/12</f>
        <v>0.59</v>
      </c>
    </row>
    <row r="73" spans="1:6" ht="25.5" x14ac:dyDescent="0.25">
      <c r="A73" s="5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1"/>
      <c r="B74" s="10" t="s">
        <v>70</v>
      </c>
      <c r="C74" s="11" t="s">
        <v>17</v>
      </c>
      <c r="D74" s="10" t="s">
        <v>70</v>
      </c>
      <c r="E74" s="31">
        <f>4.1*4808.8*12</f>
        <v>236592.95999999996</v>
      </c>
    </row>
    <row r="75" spans="1:6" ht="38.25" x14ac:dyDescent="0.25">
      <c r="A75" s="5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2"/>
      <c r="B77" s="10" t="s">
        <v>78</v>
      </c>
      <c r="C77" s="11" t="s">
        <v>17</v>
      </c>
      <c r="D77" s="10" t="s">
        <v>78</v>
      </c>
      <c r="E77" s="33">
        <f>E74/4808.8/12</f>
        <v>4.0999999999999988</v>
      </c>
    </row>
    <row r="78" spans="1:6" ht="51" x14ac:dyDescent="0.25">
      <c r="A78" s="5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1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2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5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1"/>
      <c r="B84" s="10" t="s">
        <v>70</v>
      </c>
      <c r="C84" s="11" t="s">
        <v>17</v>
      </c>
      <c r="D84" s="10" t="s">
        <v>70</v>
      </c>
      <c r="E84" s="31">
        <f>0.36*4808.8*12</f>
        <v>20774.016</v>
      </c>
    </row>
    <row r="85" spans="1:6" ht="38.25" x14ac:dyDescent="0.25">
      <c r="A85" s="5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2"/>
      <c r="B87" s="10" t="s">
        <v>78</v>
      </c>
      <c r="C87" s="11" t="s">
        <v>17</v>
      </c>
      <c r="D87" s="10" t="s">
        <v>78</v>
      </c>
      <c r="E87" s="33">
        <f>E84/4808.8/12</f>
        <v>0.35999999999999993</v>
      </c>
    </row>
    <row r="88" spans="1:6" ht="25.5" x14ac:dyDescent="0.25">
      <c r="A88" s="5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1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2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1"/>
      <c r="B94" s="10" t="s">
        <v>70</v>
      </c>
      <c r="C94" s="11" t="s">
        <v>17</v>
      </c>
      <c r="D94" s="10" t="s">
        <v>70</v>
      </c>
      <c r="E94" s="31">
        <f>3.39*4808.8*12</f>
        <v>195621.984</v>
      </c>
    </row>
    <row r="95" spans="1:6" x14ac:dyDescent="0.25">
      <c r="A95" s="5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2"/>
      <c r="B97" s="10" t="s">
        <v>78</v>
      </c>
      <c r="C97" s="11" t="s">
        <v>17</v>
      </c>
      <c r="D97" s="10" t="s">
        <v>78</v>
      </c>
      <c r="E97" s="33">
        <f>E94/4808.8/12</f>
        <v>3.39</v>
      </c>
    </row>
    <row r="98" spans="1:6" ht="25.5" hidden="1" x14ac:dyDescent="0.25">
      <c r="A98" s="5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1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2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8.25" hidden="1" x14ac:dyDescent="0.25">
      <c r="A103" s="5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1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2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1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2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1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2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5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51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5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5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52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50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1"/>
      <c r="B124" s="10" t="s">
        <v>70</v>
      </c>
      <c r="C124" s="11" t="s">
        <v>17</v>
      </c>
      <c r="D124" s="10" t="s">
        <v>70</v>
      </c>
      <c r="E124" s="31">
        <f>0.18*4808.8*12</f>
        <v>10387.008</v>
      </c>
    </row>
    <row r="125" spans="1:6" x14ac:dyDescent="0.25">
      <c r="A125" s="51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2"/>
      <c r="B127" s="10" t="s">
        <v>78</v>
      </c>
      <c r="C127" s="11" t="s">
        <v>17</v>
      </c>
      <c r="D127" s="10" t="s">
        <v>78</v>
      </c>
      <c r="E127" s="33">
        <f>E124/4808.8/12</f>
        <v>0.17999999999999997</v>
      </c>
    </row>
    <row r="128" spans="1:6" ht="25.5" x14ac:dyDescent="0.25">
      <c r="A128" s="50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51"/>
      <c r="B129" s="10" t="s">
        <v>70</v>
      </c>
      <c r="C129" s="11" t="s">
        <v>17</v>
      </c>
      <c r="D129" s="10" t="s">
        <v>70</v>
      </c>
      <c r="E129" s="39"/>
    </row>
    <row r="130" spans="1:6" x14ac:dyDescent="0.25">
      <c r="A130" s="5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2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0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1"/>
      <c r="B134" s="10" t="s">
        <v>70</v>
      </c>
      <c r="C134" s="11" t="s">
        <v>17</v>
      </c>
      <c r="D134" s="10" t="s">
        <v>70</v>
      </c>
      <c r="E134" s="31">
        <f>0.15*4808.8*12</f>
        <v>8655.84</v>
      </c>
    </row>
    <row r="135" spans="1:6" ht="38.25" x14ac:dyDescent="0.25">
      <c r="A135" s="5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2"/>
      <c r="B137" s="10" t="s">
        <v>78</v>
      </c>
      <c r="C137" s="11" t="s">
        <v>17</v>
      </c>
      <c r="D137" s="10" t="s">
        <v>78</v>
      </c>
      <c r="E137" s="33">
        <f>E134/4808.8/12</f>
        <v>0.15</v>
      </c>
    </row>
    <row r="138" spans="1:6" ht="32.25" customHeight="1" x14ac:dyDescent="0.25">
      <c r="A138" s="47" t="s">
        <v>105</v>
      </c>
      <c r="B138" s="48"/>
      <c r="C138" s="48"/>
      <c r="D138" s="48"/>
      <c r="E138" s="49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23298.52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135203.98000000001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v>131932.72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f>E146</f>
        <v>131932.72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E142-E146+E141</f>
        <v>26569.78000000001</v>
      </c>
    </row>
    <row r="156" spans="1:5" ht="36.75" customHeight="1" x14ac:dyDescent="0.25">
      <c r="A156" s="47" t="s">
        <v>125</v>
      </c>
      <c r="B156" s="48"/>
      <c r="C156" s="48"/>
      <c r="D156" s="48"/>
      <c r="E156" s="49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128</v>
      </c>
      <c r="B159" s="48"/>
      <c r="C159" s="48"/>
      <c r="D159" s="48"/>
      <c r="E159" s="49"/>
    </row>
    <row r="160" spans="1:5" ht="51" x14ac:dyDescent="0.25">
      <c r="A160" s="50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1"/>
      <c r="B161" s="10" t="s">
        <v>70</v>
      </c>
      <c r="C161" s="11" t="s">
        <v>17</v>
      </c>
      <c r="D161" s="10" t="s">
        <v>70</v>
      </c>
      <c r="E161" s="31">
        <v>7101.25</v>
      </c>
    </row>
    <row r="162" spans="1:6" x14ac:dyDescent="0.25">
      <c r="A162" s="51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2"/>
      <c r="B164" s="10" t="s">
        <v>78</v>
      </c>
      <c r="C164" s="11" t="s">
        <v>17</v>
      </c>
      <c r="D164" s="10" t="s">
        <v>78</v>
      </c>
      <c r="E164" s="31">
        <f>E161/4808.8/12</f>
        <v>0.12305998031386901</v>
      </c>
      <c r="F164" s="5"/>
    </row>
    <row r="165" spans="1:6" ht="63.75" x14ac:dyDescent="0.25">
      <c r="A165" s="50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1"/>
      <c r="B166" s="10" t="s">
        <v>70</v>
      </c>
      <c r="C166" s="11" t="s">
        <v>17</v>
      </c>
      <c r="D166" s="10" t="s">
        <v>70</v>
      </c>
      <c r="E166" s="31">
        <v>34135.03</v>
      </c>
      <c r="F166" s="5"/>
    </row>
    <row r="167" spans="1:6" x14ac:dyDescent="0.25">
      <c r="A167" s="51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2"/>
      <c r="B169" s="10" t="s">
        <v>78</v>
      </c>
      <c r="C169" s="11" t="s">
        <v>17</v>
      </c>
      <c r="D169" s="10" t="s">
        <v>78</v>
      </c>
      <c r="E169" s="31">
        <f>E166/4808.8/12</f>
        <v>0.5915375630787999</v>
      </c>
      <c r="F169" s="5"/>
    </row>
    <row r="170" spans="1:6" ht="63.75" x14ac:dyDescent="0.25">
      <c r="A170" s="50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1"/>
      <c r="B171" s="10" t="s">
        <v>70</v>
      </c>
      <c r="C171" s="11" t="s">
        <v>17</v>
      </c>
      <c r="D171" s="10" t="s">
        <v>70</v>
      </c>
      <c r="E171" s="31">
        <v>1566.66</v>
      </c>
      <c r="F171" s="5"/>
    </row>
    <row r="172" spans="1:6" x14ac:dyDescent="0.25">
      <c r="A172" s="51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2"/>
      <c r="B174" s="10" t="s">
        <v>78</v>
      </c>
      <c r="C174" s="11" t="s">
        <v>17</v>
      </c>
      <c r="D174" s="10" t="s">
        <v>78</v>
      </c>
      <c r="E174" s="31">
        <f>E171/4808.8/12</f>
        <v>2.714918482781567E-2</v>
      </c>
      <c r="F174" s="5"/>
    </row>
    <row r="175" spans="1:6" ht="38.25" x14ac:dyDescent="0.25">
      <c r="A175" s="50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51"/>
      <c r="B176" s="10" t="s">
        <v>70</v>
      </c>
      <c r="C176" s="11" t="s">
        <v>17</v>
      </c>
      <c r="D176" s="10" t="s">
        <v>70</v>
      </c>
      <c r="E176" s="31">
        <v>9221.4599999999991</v>
      </c>
      <c r="F176" s="5"/>
    </row>
    <row r="177" spans="1:6" x14ac:dyDescent="0.25">
      <c r="A177" s="51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2"/>
      <c r="B179" s="10" t="s">
        <v>78</v>
      </c>
      <c r="C179" s="11" t="s">
        <v>17</v>
      </c>
      <c r="D179" s="10" t="s">
        <v>78</v>
      </c>
      <c r="E179" s="31">
        <f>E176/4808.8/12</f>
        <v>0.15980182166028944</v>
      </c>
      <c r="F179" s="5"/>
    </row>
    <row r="180" spans="1:6" ht="51" x14ac:dyDescent="0.25">
      <c r="A180" s="50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1"/>
      <c r="B181" s="10" t="s">
        <v>70</v>
      </c>
      <c r="C181" s="11" t="s">
        <v>17</v>
      </c>
      <c r="D181" s="10" t="s">
        <v>70</v>
      </c>
      <c r="E181" s="31">
        <v>83179.58</v>
      </c>
      <c r="F181" s="5"/>
    </row>
    <row r="182" spans="1:6" x14ac:dyDescent="0.25">
      <c r="A182" s="51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2"/>
      <c r="B184" s="10" t="s">
        <v>78</v>
      </c>
      <c r="C184" s="11" t="s">
        <v>17</v>
      </c>
      <c r="D184" s="10" t="s">
        <v>78</v>
      </c>
      <c r="E184" s="31">
        <f>E181/4808.8/12</f>
        <v>1.4414472772139966</v>
      </c>
    </row>
    <row r="185" spans="1:6" ht="15" hidden="1" customHeight="1" x14ac:dyDescent="0.25">
      <c r="A185" s="47" t="s">
        <v>136</v>
      </c>
      <c r="B185" s="48"/>
      <c r="C185" s="48"/>
      <c r="D185" s="48"/>
      <c r="E185" s="49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7" t="s">
        <v>146</v>
      </c>
      <c r="B190" s="48"/>
      <c r="C190" s="48"/>
      <c r="D190" s="48"/>
      <c r="E190" s="49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7">
        <f>E203+E213+E233+E273+E293</f>
        <v>0</v>
      </c>
    </row>
    <row r="197" spans="1:5" ht="20.25" hidden="1" customHeight="1" x14ac:dyDescent="0.25">
      <c r="A197" s="47" t="s">
        <v>153</v>
      </c>
      <c r="B197" s="48"/>
      <c r="C197" s="48"/>
      <c r="D197" s="48"/>
      <c r="E197" s="49"/>
    </row>
    <row r="198" spans="1:5" hidden="1" x14ac:dyDescent="0.25">
      <c r="A198" s="44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5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5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45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45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45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45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45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45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46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44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5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5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45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45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45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45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45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45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46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44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5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5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5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5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5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5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5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5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6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4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5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5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45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45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45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45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45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45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46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4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5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5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5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5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5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5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5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5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6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4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5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5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5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45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45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45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5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5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6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4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5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5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5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5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5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5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5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5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6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4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5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5"/>
      <c r="B270" s="10" t="s">
        <v>157</v>
      </c>
      <c r="C270" s="11" t="s">
        <v>158</v>
      </c>
      <c r="D270" s="10" t="s">
        <v>157</v>
      </c>
      <c r="E270" s="35"/>
    </row>
    <row r="271" spans="1:5" hidden="1" x14ac:dyDescent="0.25">
      <c r="A271" s="45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45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45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45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45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45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46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4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5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5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5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5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5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5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5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5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6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4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45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45"/>
      <c r="B290" s="10" t="s">
        <v>157</v>
      </c>
      <c r="C290" s="11" t="s">
        <v>158</v>
      </c>
      <c r="D290" s="10" t="s">
        <v>157</v>
      </c>
      <c r="E290" s="34"/>
      <c r="F290" s="36"/>
    </row>
    <row r="291" spans="1:6" hidden="1" x14ac:dyDescent="0.25">
      <c r="A291" s="45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45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45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45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45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45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46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44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45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45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45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45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45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45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5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5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6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4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5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5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5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5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5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5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5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5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6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7" t="s">
        <v>181</v>
      </c>
      <c r="B318" s="48"/>
      <c r="C318" s="48"/>
      <c r="D318" s="48"/>
      <c r="E318" s="49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38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38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7" t="s">
        <v>187</v>
      </c>
      <c r="B323" s="48"/>
      <c r="C323" s="48"/>
      <c r="D323" s="48"/>
      <c r="E323" s="49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38">
        <v>8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>
        <v>117248.03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25" right="0.25" top="0.75" bottom="0.75" header="0.3" footer="0.3"/>
  <pageSetup paperSize="9" scale="65" fitToHeight="100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2022-03-11T04:20:19Z</cp:lastPrinted>
  <dcterms:created xsi:type="dcterms:W3CDTF">2019-01-24T04:09:30Z</dcterms:created>
  <dcterms:modified xsi:type="dcterms:W3CDTF">2023-02-15T09:07:48Z</dcterms:modified>
</cp:coreProperties>
</file>