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10" windowWidth="22230" windowHeight="829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21" i="1" l="1"/>
  <c r="E20" i="1"/>
  <c r="E142" i="1" l="1"/>
  <c r="E22" i="1" l="1"/>
  <c r="E155" i="1" l="1"/>
  <c r="E33" i="1" l="1"/>
  <c r="E67" i="1" l="1"/>
  <c r="E147" i="1" l="1"/>
  <c r="E184" i="1" l="1"/>
  <c r="E179" i="1"/>
  <c r="E174" i="1"/>
  <c r="E169" i="1"/>
  <c r="E164" i="1"/>
  <c r="E119" i="1" l="1"/>
  <c r="E122" i="1" s="1"/>
  <c r="E49" i="1"/>
  <c r="E52" i="1" s="1"/>
  <c r="E124" i="1"/>
  <c r="E127" i="1" s="1"/>
  <c r="E82" i="1"/>
  <c r="E79" i="1"/>
  <c r="E77" i="1"/>
  <c r="E74" i="1"/>
  <c r="E72" i="1"/>
  <c r="E69" i="1"/>
  <c r="E62" i="1"/>
  <c r="E59" i="1"/>
  <c r="E57" i="1"/>
  <c r="E54" i="1"/>
  <c r="E44" i="1"/>
  <c r="E47" i="1" s="1"/>
  <c r="E39" i="1"/>
  <c r="E36" i="1" s="1"/>
  <c r="E42" i="1" l="1"/>
  <c r="E23" i="1"/>
  <c r="E29" i="1" s="1"/>
  <c r="E31" i="1" s="1"/>
  <c r="E296" i="1" l="1"/>
  <c r="E276" i="1"/>
  <c r="E236" i="1"/>
  <c r="E216" i="1"/>
  <c r="E206" i="1"/>
  <c r="E196" i="1" l="1"/>
  <c r="E117" i="1" l="1"/>
  <c r="E102" i="1"/>
</calcChain>
</file>

<file path=xl/sharedStrings.xml><?xml version="1.0" encoding="utf-8"?>
<sst xmlns="http://schemas.openxmlformats.org/spreadsheetml/2006/main" count="1131" uniqueCount="199">
  <si>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</si>
  <si>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</si>
  <si>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</si>
  <si>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</si>
  <si>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</si>
  <si>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</si>
  <si>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</si>
  <si>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</si>
  <si>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</si>
  <si>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</si>
  <si>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</si>
  <si>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</si>
  <si>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</si>
  <si>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</si>
  <si>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</si>
  <si>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</si>
  <si>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</si>
  <si>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</si>
  <si>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</si>
  <si>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</si>
  <si>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</si>
  <si>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</si>
  <si>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</si>
  <si>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</si>
  <si>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</si>
  <si>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</si>
  <si>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</si>
  <si>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</si>
  <si>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</si>
  <si>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</si>
  <si>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</si>
  <si>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</si>
  <si>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</si>
  <si>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</si>
  <si>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</si>
  <si>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</si>
  <si>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</si>
  <si>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</si>
  <si>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</si>
  <si>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</si>
  <si>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</si>
  <si>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</si>
  <si>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</si>
  <si>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</si>
  <si>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</si>
  <si>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</si>
  <si>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</si>
  <si>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</si>
  <si>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</si>
  <si>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</si>
  <si>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</si>
  <si>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</si>
  <si>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</si>
  <si>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</si>
  <si>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</si>
  <si>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</si>
  <si>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</si>
  <si>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</si>
  <si>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</si>
  <si>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</si>
  <si>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</si>
  <si>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</si>
  <si>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</si>
  <si>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</si>
  <si>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</si>
  <si>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</si>
  <si>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</si>
  <si>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</si>
  <si>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</si>
  <si>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</si>
  <si>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</si>
  <si>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</si>
  <si>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</si>
  <si>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</si>
  <si>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</si>
  <si>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</si>
  <si>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</si>
  <si>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</si>
  <si>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</si>
  <si>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</si>
  <si>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</si>
  <si>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</si>
  <si>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</si>
  <si>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</si>
  <si>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</si>
  <si>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</si>
  <si>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</si>
  <si>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</si>
  <si>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</si>
  <si>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</si>
  <si>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</si>
  <si>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</si>
  <si>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</si>
  <si>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</si>
  <si>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</si>
  <si>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</si>
  <si>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</si>
  <si>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</si>
  <si>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</si>
  <si>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</si>
  <si>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</si>
  <si>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</si>
  <si>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</si>
  <si>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</si>
  <si>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</si>
  <si>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</si>
  <si>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</si>
  <si>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</si>
  <si>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</si>
  <si>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</si>
  <si>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</si>
  <si>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</si>
  <si>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</si>
  <si>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</si>
  <si>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</si>
  <si>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</si>
  <si>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</si>
  <si>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</si>
  <si>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</si>
  <si>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</si>
  <si>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</si>
  <si>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</si>
  <si>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</si>
  <si>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</si>
  <si>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</si>
  <si>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</si>
  <si>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</si>
  <si>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</si>
  <si>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</si>
  <si>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</si>
  <si>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</si>
  <si>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</si>
  <si>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</si>
  <si>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</si>
  <si>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</si>
  <si>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</si>
  <si>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</si>
  <si>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</si>
  <si>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</si>
  <si>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</si>
  <si>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</si>
  <si>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</si>
  <si>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</si>
  <si>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</si>
  <si>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</si>
  <si>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</si>
  <si>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</si>
  <si>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</si>
  <si>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</si>
  <si>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</si>
  <si>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</si>
  <si>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</si>
  <si>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</si>
  <si>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</si>
  <si>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</si>
  <si>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</si>
  <si>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</si>
  <si>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</si>
  <si>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</si>
  <si>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</si>
  <si>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</si>
  <si>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</si>
  <si>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</si>
  <si>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</si>
  <si>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</si>
  <si>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</si>
  <si>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</si>
  <si>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</si>
  <si>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</si>
  <si>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</si>
  <si>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</si>
  <si>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</si>
  <si>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</si>
  <si>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</si>
  <si>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</si>
  <si>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</si>
  <si>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</si>
  <si>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</si>
  <si>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</si>
  <si>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</si>
  <si>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</si>
  <si>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</si>
  <si>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</si>
  <si>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</si>
  <si>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</si>
  <si>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</si>
  <si>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</si>
  <si>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</si>
  <si>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</si>
  <si>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</si>
  <si>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</si>
  <si>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</si>
  <si>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</si>
  <si>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</si>
  <si>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общая площадь дома, кв. м. 4 416,55</t>
  </si>
  <si>
    <t>по адресу ул. Воронова, д. 25а</t>
  </si>
  <si>
    <t>Водоотведение при содержании общего имущества</t>
  </si>
  <si>
    <t>Обращение с ТКО</t>
  </si>
  <si>
    <t>Отчет ООО УК "Триумф"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</si>
</sst>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165" fontId="7" fillId="0" borderId="6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3" fillId="2" borderId="6" xfId="3" applyFont="1" applyFill="1" applyBorder="1" applyAlignment="1">
      <alignment vertical="center" wrapText="1"/>
    </xf>
    <xf numFmtId="43" fontId="7" fillId="3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3" fontId="3" fillId="4" borderId="6" xfId="3" applyFont="1" applyFill="1" applyBorder="1" applyAlignment="1">
      <alignment vertical="center" wrapText="1"/>
    </xf>
    <xf numFmtId="43" fontId="7" fillId="0" borderId="6" xfId="3" applyFont="1" applyFill="1" applyBorder="1" applyAlignment="1">
      <alignment horizontal="right" wrapText="1"/>
    </xf>
    <xf numFmtId="43" fontId="7" fillId="0" borderId="6" xfId="3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25" zoomScaleNormal="100" zoomScaleSheetLayoutView="100" workbookViewId="0">
      <selection activeCell="H34" sqref="H34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9.7109375" style="4" customWidth="1"/>
    <col min="7" max="16384" width="9.140625" style="1"/>
  </cols>
  <sheetData>
    <row r="1" spans="1:5" ht="13.9" x14ac:dyDescent="0.25">
      <c r="D1" s="2"/>
      <c r="E1" s="3"/>
    </row>
    <row r="2" spans="1:5" ht="13.9" x14ac:dyDescent="0.25">
      <c r="D2" s="2"/>
      <c r="E2" s="2"/>
    </row>
    <row r="3" spans="1:5" ht="15" customHeight="1" x14ac:dyDescent="0.25">
      <c r="A3" s="54" t="s">
        <v>198</v>
      </c>
      <c r="B3" s="54"/>
      <c r="C3" s="54"/>
      <c r="D3" s="54"/>
      <c r="E3" s="54"/>
    </row>
    <row r="4" spans="1:5" ht="15" customHeight="1" x14ac:dyDescent="0.25">
      <c r="A4" s="54" t="s">
        <v>0</v>
      </c>
      <c r="B4" s="54"/>
      <c r="C4" s="54"/>
      <c r="D4" s="54"/>
      <c r="E4" s="54"/>
    </row>
    <row r="5" spans="1:5" ht="15" customHeight="1" x14ac:dyDescent="0.25">
      <c r="A5" s="54" t="s">
        <v>195</v>
      </c>
      <c r="B5" s="54"/>
      <c r="C5" s="54"/>
      <c r="D5" s="54"/>
      <c r="E5" s="54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5" t="s">
        <v>194</v>
      </c>
      <c r="B7" s="55"/>
      <c r="C7" s="55"/>
      <c r="D7" s="55"/>
      <c r="E7" s="55"/>
    </row>
    <row r="8" spans="1:5" x14ac:dyDescent="0.25">
      <c r="A8" s="55" t="s">
        <v>1</v>
      </c>
      <c r="B8" s="55"/>
      <c r="C8" s="55"/>
      <c r="D8" s="55"/>
      <c r="E8" s="55"/>
    </row>
    <row r="9" spans="1:5" ht="14.45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45009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5" ht="32.25" customHeight="1" x14ac:dyDescent="0.25">
      <c r="A14" s="48" t="s">
        <v>14</v>
      </c>
      <c r="B14" s="49"/>
      <c r="C14" s="49"/>
      <c r="D14" s="49"/>
      <c r="E14" s="50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1">
        <v>-216807.97200000042</v>
      </c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242312.41000000003</v>
      </c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953616.57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E19*0.52</f>
        <v>495880.6164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E19*0.315</f>
        <v>300389.21954999998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E19*0.165</f>
        <v>157346.73405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E24+E28+E27</f>
        <v>1028592.4480000001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2">
        <v>945328.16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8">
        <f>104080.36*0.8</f>
        <v>83264.288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811784.47599999967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44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5055.0419999996666</v>
      </c>
      <c r="F31" s="18"/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  <c r="F32" s="4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250600.81999999995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8">
        <f>E39+E44+E49+E59+E54+E69+E74+E99+E114+E124+E64+E79+E119</f>
        <v>806729.43400000001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51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2"/>
      <c r="B39" s="10" t="s">
        <v>70</v>
      </c>
      <c r="C39" s="11" t="s">
        <v>17</v>
      </c>
      <c r="D39" s="10" t="s">
        <v>70</v>
      </c>
      <c r="E39" s="31">
        <f>0.2*4416.55*12</f>
        <v>10599.720000000001</v>
      </c>
    </row>
    <row r="40" spans="1:6" x14ac:dyDescent="0.25">
      <c r="A40" s="52"/>
      <c r="B40" s="10" t="s">
        <v>74</v>
      </c>
      <c r="C40" s="11" t="s">
        <v>9</v>
      </c>
      <c r="D40" s="10" t="s">
        <v>74</v>
      </c>
      <c r="E40" s="19" t="s">
        <v>75</v>
      </c>
      <c r="F40" s="21"/>
    </row>
    <row r="41" spans="1:6" s="22" customFormat="1" ht="15" customHeight="1" x14ac:dyDescent="0.25">
      <c r="A41" s="52"/>
      <c r="B41" s="10" t="s">
        <v>76</v>
      </c>
      <c r="C41" s="11" t="s">
        <v>9</v>
      </c>
      <c r="D41" s="10" t="s">
        <v>76</v>
      </c>
      <c r="E41" s="20" t="s">
        <v>77</v>
      </c>
      <c r="F41" s="4"/>
    </row>
    <row r="42" spans="1:6" x14ac:dyDescent="0.25">
      <c r="A42" s="53"/>
      <c r="B42" s="10" t="s">
        <v>78</v>
      </c>
      <c r="C42" s="11" t="s">
        <v>17</v>
      </c>
      <c r="D42" s="10" t="s">
        <v>78</v>
      </c>
      <c r="E42" s="33">
        <f>E39/4416.55/12</f>
        <v>0.20000000000000004</v>
      </c>
    </row>
    <row r="43" spans="1:6" ht="63.75" x14ac:dyDescent="0.25">
      <c r="A43" s="51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2"/>
      <c r="B44" s="10" t="s">
        <v>70</v>
      </c>
      <c r="C44" s="11" t="s">
        <v>17</v>
      </c>
      <c r="D44" s="10" t="s">
        <v>70</v>
      </c>
      <c r="E44" s="31">
        <f>1.95*4416.55*12</f>
        <v>103347.27000000002</v>
      </c>
    </row>
    <row r="45" spans="1:6" x14ac:dyDescent="0.25">
      <c r="A45" s="52"/>
      <c r="B45" s="10" t="s">
        <v>74</v>
      </c>
      <c r="C45" s="11" t="s">
        <v>9</v>
      </c>
      <c r="D45" s="10" t="s">
        <v>74</v>
      </c>
      <c r="E45" s="19" t="s">
        <v>75</v>
      </c>
      <c r="F45" s="21"/>
    </row>
    <row r="46" spans="1:6" s="22" customFormat="1" ht="15" customHeight="1" x14ac:dyDescent="0.25">
      <c r="A46" s="52"/>
      <c r="B46" s="10" t="s">
        <v>76</v>
      </c>
      <c r="C46" s="11" t="s">
        <v>9</v>
      </c>
      <c r="D46" s="10" t="s">
        <v>76</v>
      </c>
      <c r="E46" s="20" t="s">
        <v>77</v>
      </c>
      <c r="F46" s="4"/>
    </row>
    <row r="47" spans="1:6" x14ac:dyDescent="0.25">
      <c r="A47" s="53"/>
      <c r="B47" s="10" t="s">
        <v>78</v>
      </c>
      <c r="C47" s="11" t="s">
        <v>17</v>
      </c>
      <c r="D47" s="10" t="s">
        <v>78</v>
      </c>
      <c r="E47" s="33">
        <f>E44/4416.55/12</f>
        <v>1.9500000000000002</v>
      </c>
    </row>
    <row r="48" spans="1:6" ht="25.5" x14ac:dyDescent="0.25">
      <c r="A48" s="51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2"/>
      <c r="B49" s="10" t="s">
        <v>70</v>
      </c>
      <c r="C49" s="11" t="s">
        <v>17</v>
      </c>
      <c r="D49" s="10" t="s">
        <v>70</v>
      </c>
      <c r="E49" s="31">
        <f>2.95*4416.55*12</f>
        <v>156345.87000000002</v>
      </c>
    </row>
    <row r="50" spans="1:6" ht="38.25" x14ac:dyDescent="0.25">
      <c r="A50" s="52"/>
      <c r="B50" s="10" t="s">
        <v>74</v>
      </c>
      <c r="C50" s="11" t="s">
        <v>9</v>
      </c>
      <c r="D50" s="10" t="s">
        <v>74</v>
      </c>
      <c r="E50" s="19" t="s">
        <v>81</v>
      </c>
      <c r="F50" s="21"/>
    </row>
    <row r="51" spans="1:6" s="22" customFormat="1" ht="15" customHeight="1" x14ac:dyDescent="0.25">
      <c r="A51" s="52"/>
      <c r="B51" s="10" t="s">
        <v>76</v>
      </c>
      <c r="C51" s="11" t="s">
        <v>9</v>
      </c>
      <c r="D51" s="10" t="s">
        <v>76</v>
      </c>
      <c r="E51" s="20" t="s">
        <v>77</v>
      </c>
      <c r="F51" s="4"/>
    </row>
    <row r="52" spans="1:6" x14ac:dyDescent="0.25">
      <c r="A52" s="53"/>
      <c r="B52" s="10" t="s">
        <v>78</v>
      </c>
      <c r="C52" s="11" t="s">
        <v>17</v>
      </c>
      <c r="D52" s="10" t="s">
        <v>78</v>
      </c>
      <c r="E52" s="33">
        <f>E49/4416.55/12</f>
        <v>2.9500000000000006</v>
      </c>
    </row>
    <row r="53" spans="1:6" ht="25.5" x14ac:dyDescent="0.25">
      <c r="A53" s="51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2"/>
      <c r="B54" s="10" t="s">
        <v>70</v>
      </c>
      <c r="C54" s="11" t="s">
        <v>17</v>
      </c>
      <c r="D54" s="10" t="s">
        <v>70</v>
      </c>
      <c r="E54" s="31">
        <f>1.6*4416.55*12</f>
        <v>84797.760000000009</v>
      </c>
    </row>
    <row r="55" spans="1:6" x14ac:dyDescent="0.25">
      <c r="A55" s="52"/>
      <c r="B55" s="10" t="s">
        <v>74</v>
      </c>
      <c r="C55" s="11" t="s">
        <v>9</v>
      </c>
      <c r="D55" s="10" t="s">
        <v>74</v>
      </c>
      <c r="E55" s="19" t="s">
        <v>83</v>
      </c>
      <c r="F55" s="21"/>
    </row>
    <row r="56" spans="1:6" s="22" customFormat="1" ht="15" customHeight="1" x14ac:dyDescent="0.25">
      <c r="A56" s="52"/>
      <c r="B56" s="10" t="s">
        <v>76</v>
      </c>
      <c r="C56" s="11" t="s">
        <v>9</v>
      </c>
      <c r="D56" s="10" t="s">
        <v>76</v>
      </c>
      <c r="E56" s="20" t="s">
        <v>77</v>
      </c>
      <c r="F56" s="4"/>
    </row>
    <row r="57" spans="1:6" x14ac:dyDescent="0.25">
      <c r="A57" s="53"/>
      <c r="B57" s="10" t="s">
        <v>78</v>
      </c>
      <c r="C57" s="11" t="s">
        <v>17</v>
      </c>
      <c r="D57" s="10" t="s">
        <v>78</v>
      </c>
      <c r="E57" s="33">
        <f>E54/4416.55/12</f>
        <v>1.6000000000000003</v>
      </c>
    </row>
    <row r="58" spans="1:6" ht="25.5" x14ac:dyDescent="0.25">
      <c r="A58" s="51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2"/>
      <c r="B59" s="10" t="s">
        <v>70</v>
      </c>
      <c r="C59" s="11" t="s">
        <v>17</v>
      </c>
      <c r="D59" s="10" t="s">
        <v>70</v>
      </c>
      <c r="E59" s="31">
        <f>0.18*4416.55*12</f>
        <v>9539.7479999999996</v>
      </c>
    </row>
    <row r="60" spans="1:6" x14ac:dyDescent="0.25">
      <c r="A60" s="52"/>
      <c r="B60" s="10" t="s">
        <v>74</v>
      </c>
      <c r="C60" s="11" t="s">
        <v>9</v>
      </c>
      <c r="D60" s="10" t="s">
        <v>74</v>
      </c>
      <c r="E60" s="19" t="s">
        <v>85</v>
      </c>
      <c r="F60" s="21"/>
    </row>
    <row r="61" spans="1:6" s="22" customFormat="1" ht="15" customHeight="1" x14ac:dyDescent="0.25">
      <c r="A61" s="52"/>
      <c r="B61" s="10" t="s">
        <v>76</v>
      </c>
      <c r="C61" s="11" t="s">
        <v>9</v>
      </c>
      <c r="D61" s="10" t="s">
        <v>76</v>
      </c>
      <c r="E61" s="20" t="s">
        <v>77</v>
      </c>
      <c r="F61" s="4"/>
    </row>
    <row r="62" spans="1:6" x14ac:dyDescent="0.25">
      <c r="A62" s="53"/>
      <c r="B62" s="10" t="s">
        <v>78</v>
      </c>
      <c r="C62" s="11" t="s">
        <v>17</v>
      </c>
      <c r="D62" s="10" t="s">
        <v>78</v>
      </c>
      <c r="E62" s="33">
        <f>E59/4416.55/12</f>
        <v>0.17999999999999997</v>
      </c>
    </row>
    <row r="63" spans="1:6" ht="25.5" x14ac:dyDescent="0.25">
      <c r="A63" s="51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2"/>
      <c r="B64" s="10" t="s">
        <v>70</v>
      </c>
      <c r="C64" s="11" t="s">
        <v>17</v>
      </c>
      <c r="D64" s="10" t="s">
        <v>70</v>
      </c>
      <c r="E64" s="41">
        <v>147426.85</v>
      </c>
    </row>
    <row r="65" spans="1:6" ht="25.5" x14ac:dyDescent="0.25">
      <c r="A65" s="52"/>
      <c r="B65" s="10" t="s">
        <v>74</v>
      </c>
      <c r="C65" s="11" t="s">
        <v>9</v>
      </c>
      <c r="D65" s="10" t="s">
        <v>74</v>
      </c>
      <c r="E65" s="19" t="s">
        <v>87</v>
      </c>
      <c r="F65" s="21"/>
    </row>
    <row r="66" spans="1:6" s="22" customFormat="1" ht="15" customHeight="1" x14ac:dyDescent="0.25">
      <c r="A66" s="52"/>
      <c r="B66" s="10" t="s">
        <v>76</v>
      </c>
      <c r="C66" s="11" t="s">
        <v>9</v>
      </c>
      <c r="D66" s="10" t="s">
        <v>76</v>
      </c>
      <c r="E66" s="20" t="s">
        <v>77</v>
      </c>
      <c r="F66" s="4"/>
    </row>
    <row r="67" spans="1:6" x14ac:dyDescent="0.25">
      <c r="A67" s="53"/>
      <c r="B67" s="10" t="s">
        <v>78</v>
      </c>
      <c r="C67" s="11" t="s">
        <v>17</v>
      </c>
      <c r="D67" s="10" t="s">
        <v>78</v>
      </c>
      <c r="E67" s="34">
        <f>E64/4416.55/12</f>
        <v>2.7817121584343738</v>
      </c>
    </row>
    <row r="68" spans="1:6" ht="25.5" x14ac:dyDescent="0.25">
      <c r="A68" s="51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2"/>
      <c r="B69" s="10" t="s">
        <v>70</v>
      </c>
      <c r="C69" s="11" t="s">
        <v>17</v>
      </c>
      <c r="D69" s="10" t="s">
        <v>70</v>
      </c>
      <c r="E69" s="31">
        <f>0.7*4416.55*12</f>
        <v>37099.020000000004</v>
      </c>
    </row>
    <row r="70" spans="1:6" x14ac:dyDescent="0.25">
      <c r="A70" s="52"/>
      <c r="B70" s="10" t="s">
        <v>74</v>
      </c>
      <c r="C70" s="11" t="s">
        <v>9</v>
      </c>
      <c r="D70" s="10" t="s">
        <v>74</v>
      </c>
      <c r="E70" s="19" t="s">
        <v>89</v>
      </c>
      <c r="F70" s="21"/>
    </row>
    <row r="71" spans="1:6" s="22" customFormat="1" ht="15" customHeight="1" x14ac:dyDescent="0.25">
      <c r="A71" s="52"/>
      <c r="B71" s="10" t="s">
        <v>76</v>
      </c>
      <c r="C71" s="11" t="s">
        <v>9</v>
      </c>
      <c r="D71" s="10" t="s">
        <v>76</v>
      </c>
      <c r="E71" s="20" t="s">
        <v>77</v>
      </c>
      <c r="F71" s="4"/>
    </row>
    <row r="72" spans="1:6" x14ac:dyDescent="0.25">
      <c r="A72" s="53"/>
      <c r="B72" s="10" t="s">
        <v>78</v>
      </c>
      <c r="C72" s="11" t="s">
        <v>17</v>
      </c>
      <c r="D72" s="10" t="s">
        <v>78</v>
      </c>
      <c r="E72" s="33">
        <f>E69/4416.55/12</f>
        <v>0.70000000000000007</v>
      </c>
    </row>
    <row r="73" spans="1:6" ht="25.5" x14ac:dyDescent="0.25">
      <c r="A73" s="51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2"/>
      <c r="B74" s="10" t="s">
        <v>70</v>
      </c>
      <c r="C74" s="11" t="s">
        <v>17</v>
      </c>
      <c r="D74" s="10" t="s">
        <v>70</v>
      </c>
      <c r="E74" s="31">
        <f>3*4416.55*12</f>
        <v>158995.80000000002</v>
      </c>
    </row>
    <row r="75" spans="1:6" ht="38.25" x14ac:dyDescent="0.25">
      <c r="A75" s="52"/>
      <c r="B75" s="10" t="s">
        <v>74</v>
      </c>
      <c r="C75" s="11" t="s">
        <v>9</v>
      </c>
      <c r="D75" s="10" t="s">
        <v>74</v>
      </c>
      <c r="E75" s="19" t="s">
        <v>81</v>
      </c>
      <c r="F75" s="21"/>
    </row>
    <row r="76" spans="1:6" s="22" customFormat="1" ht="15" customHeight="1" x14ac:dyDescent="0.25">
      <c r="A76" s="52"/>
      <c r="B76" s="10" t="s">
        <v>76</v>
      </c>
      <c r="C76" s="11" t="s">
        <v>9</v>
      </c>
      <c r="D76" s="10" t="s">
        <v>76</v>
      </c>
      <c r="E76" s="20" t="s">
        <v>77</v>
      </c>
      <c r="F76" s="4"/>
    </row>
    <row r="77" spans="1:6" x14ac:dyDescent="0.25">
      <c r="A77" s="53"/>
      <c r="B77" s="10" t="s">
        <v>78</v>
      </c>
      <c r="C77" s="11" t="s">
        <v>17</v>
      </c>
      <c r="D77" s="10" t="s">
        <v>78</v>
      </c>
      <c r="E77" s="33">
        <f>E74/4416.55/12</f>
        <v>3</v>
      </c>
    </row>
    <row r="78" spans="1:6" ht="51" x14ac:dyDescent="0.25">
      <c r="A78" s="51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2"/>
      <c r="B79" s="10" t="s">
        <v>70</v>
      </c>
      <c r="C79" s="11" t="s">
        <v>17</v>
      </c>
      <c r="D79" s="10" t="s">
        <v>70</v>
      </c>
      <c r="E79" s="31">
        <f>1.08*4416.55*12</f>
        <v>57238.488000000012</v>
      </c>
    </row>
    <row r="80" spans="1:6" x14ac:dyDescent="0.25">
      <c r="A80" s="52"/>
      <c r="B80" s="10" t="s">
        <v>74</v>
      </c>
      <c r="C80" s="11" t="s">
        <v>9</v>
      </c>
      <c r="D80" s="10" t="s">
        <v>74</v>
      </c>
      <c r="E80" s="19" t="s">
        <v>92</v>
      </c>
      <c r="F80" s="21"/>
    </row>
    <row r="81" spans="1:6" s="22" customFormat="1" ht="15" customHeight="1" x14ac:dyDescent="0.25">
      <c r="A81" s="52"/>
      <c r="B81" s="10" t="s">
        <v>76</v>
      </c>
      <c r="C81" s="11" t="s">
        <v>9</v>
      </c>
      <c r="D81" s="10" t="s">
        <v>76</v>
      </c>
      <c r="E81" s="20" t="s">
        <v>77</v>
      </c>
      <c r="F81" s="4"/>
    </row>
    <row r="82" spans="1:6" x14ac:dyDescent="0.25">
      <c r="A82" s="53"/>
      <c r="B82" s="10" t="s">
        <v>78</v>
      </c>
      <c r="C82" s="11" t="s">
        <v>17</v>
      </c>
      <c r="D82" s="10" t="s">
        <v>78</v>
      </c>
      <c r="E82" s="33">
        <f>E79/4416.55/12</f>
        <v>1.0800000000000003</v>
      </c>
    </row>
    <row r="83" spans="1:6" ht="25.5" hidden="1" x14ac:dyDescent="0.25">
      <c r="A83" s="51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52"/>
      <c r="B84" s="10" t="s">
        <v>70</v>
      </c>
      <c r="C84" s="11" t="s">
        <v>17</v>
      </c>
      <c r="D84" s="10" t="s">
        <v>70</v>
      </c>
      <c r="E84" s="12"/>
    </row>
    <row r="85" spans="1:6" ht="38.25" hidden="1" x14ac:dyDescent="0.25">
      <c r="A85" s="52"/>
      <c r="B85" s="10" t="s">
        <v>74</v>
      </c>
      <c r="C85" s="11" t="s">
        <v>9</v>
      </c>
      <c r="D85" s="10" t="s">
        <v>74</v>
      </c>
      <c r="E85" s="19" t="s">
        <v>81</v>
      </c>
      <c r="F85" s="21"/>
    </row>
    <row r="86" spans="1:6" s="22" customFormat="1" ht="15" hidden="1" customHeight="1" x14ac:dyDescent="0.25">
      <c r="A86" s="52"/>
      <c r="B86" s="10" t="s">
        <v>76</v>
      </c>
      <c r="C86" s="11" t="s">
        <v>9</v>
      </c>
      <c r="D86" s="10" t="s">
        <v>76</v>
      </c>
      <c r="E86" s="20" t="s">
        <v>77</v>
      </c>
      <c r="F86" s="4"/>
    </row>
    <row r="87" spans="1:6" hidden="1" x14ac:dyDescent="0.25">
      <c r="A87" s="53"/>
      <c r="B87" s="10" t="s">
        <v>78</v>
      </c>
      <c r="C87" s="11" t="s">
        <v>17</v>
      </c>
      <c r="D87" s="10" t="s">
        <v>78</v>
      </c>
      <c r="E87" s="19"/>
    </row>
    <row r="88" spans="1:6" ht="25.5" hidden="1" x14ac:dyDescent="0.25">
      <c r="A88" s="51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52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52"/>
      <c r="B90" s="10" t="s">
        <v>74</v>
      </c>
      <c r="C90" s="11" t="s">
        <v>9</v>
      </c>
      <c r="D90" s="10" t="s">
        <v>74</v>
      </c>
      <c r="E90" s="19" t="s">
        <v>85</v>
      </c>
      <c r="F90" s="21"/>
    </row>
    <row r="91" spans="1:6" s="22" customFormat="1" ht="15" hidden="1" customHeight="1" x14ac:dyDescent="0.25">
      <c r="A91" s="52"/>
      <c r="B91" s="10" t="s">
        <v>76</v>
      </c>
      <c r="C91" s="11" t="s">
        <v>9</v>
      </c>
      <c r="D91" s="10" t="s">
        <v>76</v>
      </c>
      <c r="E91" s="20" t="s">
        <v>77</v>
      </c>
      <c r="F91" s="4"/>
    </row>
    <row r="92" spans="1:6" hidden="1" x14ac:dyDescent="0.25">
      <c r="A92" s="53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51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52"/>
      <c r="B94" s="10" t="s">
        <v>70</v>
      </c>
      <c r="C94" s="11" t="s">
        <v>17</v>
      </c>
      <c r="D94" s="10" t="s">
        <v>70</v>
      </c>
      <c r="E94" s="12"/>
    </row>
    <row r="95" spans="1:6" hidden="1" x14ac:dyDescent="0.25">
      <c r="A95" s="52"/>
      <c r="B95" s="10" t="s">
        <v>74</v>
      </c>
      <c r="C95" s="11" t="s">
        <v>9</v>
      </c>
      <c r="D95" s="10" t="s">
        <v>74</v>
      </c>
      <c r="E95" s="19" t="s">
        <v>96</v>
      </c>
      <c r="F95" s="21"/>
    </row>
    <row r="96" spans="1:6" s="22" customFormat="1" ht="15" hidden="1" customHeight="1" x14ac:dyDescent="0.25">
      <c r="A96" s="52"/>
      <c r="B96" s="10" t="s">
        <v>76</v>
      </c>
      <c r="C96" s="11" t="s">
        <v>9</v>
      </c>
      <c r="D96" s="10" t="s">
        <v>76</v>
      </c>
      <c r="E96" s="20" t="s">
        <v>77</v>
      </c>
      <c r="F96" s="4"/>
    </row>
    <row r="97" spans="1:6" hidden="1" x14ac:dyDescent="0.25">
      <c r="A97" s="53"/>
      <c r="B97" s="10" t="s">
        <v>78</v>
      </c>
      <c r="C97" s="11" t="s">
        <v>17</v>
      </c>
      <c r="D97" s="10" t="s">
        <v>78</v>
      </c>
      <c r="E97" s="19"/>
    </row>
    <row r="98" spans="1:6" ht="25.5" hidden="1" x14ac:dyDescent="0.25">
      <c r="A98" s="51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2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2"/>
      <c r="B100" s="10" t="s">
        <v>74</v>
      </c>
      <c r="C100" s="11" t="s">
        <v>9</v>
      </c>
      <c r="D100" s="10" t="s">
        <v>74</v>
      </c>
      <c r="E100" s="19" t="s">
        <v>83</v>
      </c>
      <c r="F100" s="21"/>
    </row>
    <row r="101" spans="1:6" s="22" customFormat="1" ht="15" hidden="1" customHeight="1" x14ac:dyDescent="0.25">
      <c r="A101" s="52"/>
      <c r="B101" s="10" t="s">
        <v>76</v>
      </c>
      <c r="C101" s="11" t="s">
        <v>9</v>
      </c>
      <c r="D101" s="10" t="s">
        <v>76</v>
      </c>
      <c r="E101" s="20" t="s">
        <v>77</v>
      </c>
      <c r="F101" s="4"/>
    </row>
    <row r="102" spans="1:6" hidden="1" x14ac:dyDescent="0.25">
      <c r="A102" s="53"/>
      <c r="B102" s="10" t="s">
        <v>78</v>
      </c>
      <c r="C102" s="11" t="s">
        <v>17</v>
      </c>
      <c r="D102" s="10" t="s">
        <v>78</v>
      </c>
      <c r="E102" s="33">
        <f>E99/4416.55/6.9</f>
        <v>0</v>
      </c>
    </row>
    <row r="103" spans="1:6" ht="38.25" hidden="1" x14ac:dyDescent="0.25">
      <c r="A103" s="51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2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2"/>
      <c r="B105" s="10" t="s">
        <v>74</v>
      </c>
      <c r="C105" s="11" t="s">
        <v>9</v>
      </c>
      <c r="D105" s="10" t="s">
        <v>74</v>
      </c>
      <c r="E105" s="19" t="s">
        <v>83</v>
      </c>
      <c r="F105" s="21"/>
    </row>
    <row r="106" spans="1:6" s="22" customFormat="1" ht="15" hidden="1" customHeight="1" x14ac:dyDescent="0.25">
      <c r="A106" s="52"/>
      <c r="B106" s="10" t="s">
        <v>76</v>
      </c>
      <c r="C106" s="11" t="s">
        <v>9</v>
      </c>
      <c r="D106" s="10" t="s">
        <v>76</v>
      </c>
      <c r="E106" s="20" t="s">
        <v>77</v>
      </c>
      <c r="F106" s="4"/>
    </row>
    <row r="107" spans="1:6" hidden="1" x14ac:dyDescent="0.25">
      <c r="A107" s="53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1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2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2"/>
      <c r="B110" s="10" t="s">
        <v>74</v>
      </c>
      <c r="C110" s="11" t="s">
        <v>9</v>
      </c>
      <c r="D110" s="10" t="s">
        <v>74</v>
      </c>
      <c r="E110" s="19" t="s">
        <v>85</v>
      </c>
      <c r="F110" s="21"/>
    </row>
    <row r="111" spans="1:6" s="22" customFormat="1" ht="15" hidden="1" customHeight="1" x14ac:dyDescent="0.25">
      <c r="A111" s="52"/>
      <c r="B111" s="10" t="s">
        <v>76</v>
      </c>
      <c r="C111" s="11" t="s">
        <v>9</v>
      </c>
      <c r="D111" s="10" t="s">
        <v>76</v>
      </c>
      <c r="E111" s="20" t="s">
        <v>77</v>
      </c>
      <c r="F111" s="4"/>
    </row>
    <row r="112" spans="1:6" hidden="1" x14ac:dyDescent="0.25">
      <c r="A112" s="53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1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2"/>
      <c r="B114" s="10" t="s">
        <v>70</v>
      </c>
      <c r="C114" s="11" t="s">
        <v>17</v>
      </c>
      <c r="D114" s="10" t="s">
        <v>70</v>
      </c>
      <c r="E114" s="31"/>
    </row>
    <row r="115" spans="1:6" hidden="1" x14ac:dyDescent="0.25">
      <c r="A115" s="52"/>
      <c r="B115" s="10" t="s">
        <v>74</v>
      </c>
      <c r="C115" s="11" t="s">
        <v>9</v>
      </c>
      <c r="D115" s="10" t="s">
        <v>74</v>
      </c>
      <c r="E115" s="19" t="s">
        <v>83</v>
      </c>
      <c r="F115" s="21"/>
    </row>
    <row r="116" spans="1:6" s="22" customFormat="1" ht="15" hidden="1" customHeight="1" x14ac:dyDescent="0.25">
      <c r="A116" s="52"/>
      <c r="B116" s="10" t="s">
        <v>76</v>
      </c>
      <c r="C116" s="11" t="s">
        <v>9</v>
      </c>
      <c r="D116" s="10" t="s">
        <v>76</v>
      </c>
      <c r="E116" s="20" t="s">
        <v>77</v>
      </c>
      <c r="F116" s="4"/>
    </row>
    <row r="117" spans="1:6" hidden="1" x14ac:dyDescent="0.25">
      <c r="A117" s="53"/>
      <c r="B117" s="10" t="s">
        <v>78</v>
      </c>
      <c r="C117" s="11" t="s">
        <v>17</v>
      </c>
      <c r="D117" s="10" t="s">
        <v>78</v>
      </c>
      <c r="E117" s="33">
        <f>E114/4416.55/6.9</f>
        <v>0</v>
      </c>
    </row>
    <row r="118" spans="1:6" ht="63.75" x14ac:dyDescent="0.25">
      <c r="A118" s="51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2"/>
      <c r="B119" s="10" t="s">
        <v>70</v>
      </c>
      <c r="C119" s="11" t="s">
        <v>17</v>
      </c>
      <c r="D119" s="10" t="s">
        <v>70</v>
      </c>
      <c r="E119" s="31">
        <f>0.3*4416.55*12</f>
        <v>15899.579999999998</v>
      </c>
    </row>
    <row r="120" spans="1:6" x14ac:dyDescent="0.25">
      <c r="A120" s="52"/>
      <c r="B120" s="10" t="s">
        <v>74</v>
      </c>
      <c r="C120" s="11" t="s">
        <v>9</v>
      </c>
      <c r="D120" s="10" t="s">
        <v>74</v>
      </c>
      <c r="E120" s="19" t="s">
        <v>83</v>
      </c>
      <c r="F120" s="21"/>
    </row>
    <row r="121" spans="1:6" s="22" customFormat="1" ht="15" customHeight="1" x14ac:dyDescent="0.25">
      <c r="A121" s="52"/>
      <c r="B121" s="10" t="s">
        <v>76</v>
      </c>
      <c r="C121" s="11" t="s">
        <v>9</v>
      </c>
      <c r="D121" s="10" t="s">
        <v>76</v>
      </c>
      <c r="E121" s="20" t="s">
        <v>77</v>
      </c>
      <c r="F121" s="4"/>
    </row>
    <row r="122" spans="1:6" x14ac:dyDescent="0.25">
      <c r="A122" s="53"/>
      <c r="B122" s="10" t="s">
        <v>78</v>
      </c>
      <c r="C122" s="11" t="s">
        <v>17</v>
      </c>
      <c r="D122" s="10" t="s">
        <v>78</v>
      </c>
      <c r="E122" s="33">
        <f>E119/4416.55/12</f>
        <v>0.3</v>
      </c>
    </row>
    <row r="123" spans="1:6" ht="51" x14ac:dyDescent="0.25">
      <c r="A123" s="51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2"/>
      <c r="B124" s="10" t="s">
        <v>70</v>
      </c>
      <c r="C124" s="11" t="s">
        <v>17</v>
      </c>
      <c r="D124" s="10" t="s">
        <v>70</v>
      </c>
      <c r="E124" s="31">
        <f>0.48*4416.55*12</f>
        <v>25439.328000000001</v>
      </c>
    </row>
    <row r="125" spans="1:6" x14ac:dyDescent="0.25">
      <c r="A125" s="52"/>
      <c r="B125" s="10" t="s">
        <v>74</v>
      </c>
      <c r="C125" s="11" t="s">
        <v>9</v>
      </c>
      <c r="D125" s="10" t="s">
        <v>74</v>
      </c>
      <c r="E125" s="19" t="s">
        <v>103</v>
      </c>
      <c r="F125" s="21"/>
    </row>
    <row r="126" spans="1:6" s="22" customFormat="1" ht="15" customHeight="1" x14ac:dyDescent="0.25">
      <c r="A126" s="52"/>
      <c r="B126" s="10" t="s">
        <v>76</v>
      </c>
      <c r="C126" s="11" t="s">
        <v>9</v>
      </c>
      <c r="D126" s="10" t="s">
        <v>76</v>
      </c>
      <c r="E126" s="20" t="s">
        <v>77</v>
      </c>
      <c r="F126" s="4"/>
    </row>
    <row r="127" spans="1:6" x14ac:dyDescent="0.25">
      <c r="A127" s="53"/>
      <c r="B127" s="10" t="s">
        <v>78</v>
      </c>
      <c r="C127" s="11" t="s">
        <v>17</v>
      </c>
      <c r="D127" s="10" t="s">
        <v>78</v>
      </c>
      <c r="E127" s="33">
        <f>E124/4416.55/12</f>
        <v>0.48</v>
      </c>
    </row>
    <row r="128" spans="1:6" ht="25.5" x14ac:dyDescent="0.25">
      <c r="A128" s="51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52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52"/>
      <c r="B130" s="10" t="s">
        <v>74</v>
      </c>
      <c r="C130" s="11" t="s">
        <v>9</v>
      </c>
      <c r="D130" s="10" t="s">
        <v>74</v>
      </c>
      <c r="E130" s="19" t="s">
        <v>75</v>
      </c>
      <c r="F130" s="21"/>
    </row>
    <row r="131" spans="1:6" s="22" customFormat="1" ht="15" customHeight="1" x14ac:dyDescent="0.25">
      <c r="A131" s="52"/>
      <c r="B131" s="10" t="s">
        <v>76</v>
      </c>
      <c r="C131" s="11" t="s">
        <v>9</v>
      </c>
      <c r="D131" s="10" t="s">
        <v>76</v>
      </c>
      <c r="E131" s="20" t="s">
        <v>77</v>
      </c>
      <c r="F131" s="4"/>
    </row>
    <row r="132" spans="1:6" x14ac:dyDescent="0.25">
      <c r="A132" s="53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1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52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52"/>
      <c r="B135" s="10" t="s">
        <v>74</v>
      </c>
      <c r="C135" s="11" t="s">
        <v>9</v>
      </c>
      <c r="D135" s="10" t="s">
        <v>74</v>
      </c>
      <c r="E135" s="19" t="s">
        <v>81</v>
      </c>
      <c r="F135" s="21"/>
    </row>
    <row r="136" spans="1:6" s="22" customFormat="1" ht="15" customHeight="1" x14ac:dyDescent="0.25">
      <c r="A136" s="52"/>
      <c r="B136" s="10" t="s">
        <v>76</v>
      </c>
      <c r="C136" s="11" t="s">
        <v>9</v>
      </c>
      <c r="D136" s="10" t="s">
        <v>76</v>
      </c>
      <c r="E136" s="20" t="s">
        <v>77</v>
      </c>
      <c r="F136" s="4"/>
    </row>
    <row r="137" spans="1:6" x14ac:dyDescent="0.25">
      <c r="A137" s="53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8" t="s">
        <v>106</v>
      </c>
      <c r="B138" s="49"/>
      <c r="C138" s="49"/>
      <c r="D138" s="49"/>
      <c r="E138" s="50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12143.439999999995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E161+E166+E171+E176+E181</f>
        <v>68955.8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31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31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v>66889.41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E146</f>
        <v>66889.41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1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31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31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31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1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31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31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1">
        <f>E141+E142-E146</f>
        <v>14209.829999999987</v>
      </c>
    </row>
    <row r="156" spans="1:5" ht="36.75" customHeight="1" x14ac:dyDescent="0.25">
      <c r="A156" s="48" t="s">
        <v>126</v>
      </c>
      <c r="B156" s="49"/>
      <c r="C156" s="49"/>
      <c r="D156" s="49"/>
      <c r="E156" s="50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129</v>
      </c>
      <c r="B159" s="49"/>
      <c r="C159" s="49"/>
      <c r="D159" s="49"/>
      <c r="E159" s="50"/>
    </row>
    <row r="160" spans="1:5" ht="51" x14ac:dyDescent="0.25">
      <c r="A160" s="51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52"/>
      <c r="B161" s="10" t="s">
        <v>70</v>
      </c>
      <c r="C161" s="11" t="s">
        <v>17</v>
      </c>
      <c r="D161" s="10" t="s">
        <v>70</v>
      </c>
      <c r="E161" s="31">
        <v>4172.37</v>
      </c>
    </row>
    <row r="162" spans="1:6" x14ac:dyDescent="0.25">
      <c r="A162" s="52"/>
      <c r="B162" s="10" t="s">
        <v>74</v>
      </c>
      <c r="C162" s="11" t="s">
        <v>9</v>
      </c>
      <c r="D162" s="10" t="s">
        <v>74</v>
      </c>
      <c r="E162" s="19" t="s">
        <v>103</v>
      </c>
      <c r="F162" s="21"/>
    </row>
    <row r="163" spans="1:6" s="22" customFormat="1" ht="15" customHeight="1" x14ac:dyDescent="0.2">
      <c r="A163" s="52"/>
      <c r="B163" s="10" t="s">
        <v>76</v>
      </c>
      <c r="C163" s="11" t="s">
        <v>9</v>
      </c>
      <c r="D163" s="10" t="s">
        <v>76</v>
      </c>
      <c r="E163" s="20" t="s">
        <v>77</v>
      </c>
      <c r="F163" s="5"/>
    </row>
    <row r="164" spans="1:6" x14ac:dyDescent="0.25">
      <c r="A164" s="53"/>
      <c r="B164" s="10" t="s">
        <v>78</v>
      </c>
      <c r="C164" s="11" t="s">
        <v>17</v>
      </c>
      <c r="D164" s="10" t="s">
        <v>78</v>
      </c>
      <c r="E164" s="36">
        <f>E161/12/4416.55</f>
        <v>7.87260418199726E-2</v>
      </c>
      <c r="F164" s="5"/>
    </row>
    <row r="165" spans="1:6" ht="63.75" x14ac:dyDescent="0.25">
      <c r="A165" s="51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52"/>
      <c r="B166" s="10" t="s">
        <v>70</v>
      </c>
      <c r="C166" s="11" t="s">
        <v>17</v>
      </c>
      <c r="D166" s="10" t="s">
        <v>70</v>
      </c>
      <c r="E166" s="31">
        <v>20057.98</v>
      </c>
      <c r="F166" s="5"/>
    </row>
    <row r="167" spans="1:6" x14ac:dyDescent="0.25">
      <c r="A167" s="52"/>
      <c r="B167" s="10" t="s">
        <v>74</v>
      </c>
      <c r="C167" s="11" t="s">
        <v>9</v>
      </c>
      <c r="D167" s="10" t="s">
        <v>74</v>
      </c>
      <c r="E167" s="19" t="s">
        <v>103</v>
      </c>
      <c r="F167" s="21"/>
    </row>
    <row r="168" spans="1:6" s="22" customFormat="1" ht="15" customHeight="1" x14ac:dyDescent="0.2">
      <c r="A168" s="52"/>
      <c r="B168" s="10" t="s">
        <v>76</v>
      </c>
      <c r="C168" s="11" t="s">
        <v>9</v>
      </c>
      <c r="D168" s="10" t="s">
        <v>76</v>
      </c>
      <c r="E168" s="20" t="s">
        <v>77</v>
      </c>
      <c r="F168" s="5"/>
    </row>
    <row r="169" spans="1:6" x14ac:dyDescent="0.25">
      <c r="A169" s="53"/>
      <c r="B169" s="10" t="s">
        <v>78</v>
      </c>
      <c r="C169" s="11" t="s">
        <v>17</v>
      </c>
      <c r="D169" s="10" t="s">
        <v>78</v>
      </c>
      <c r="E169" s="36">
        <f>E166/12/4416.55</f>
        <v>0.37846244995150813</v>
      </c>
      <c r="F169" s="5"/>
    </row>
    <row r="170" spans="1:6" ht="63.75" x14ac:dyDescent="0.25">
      <c r="A170" s="51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52"/>
      <c r="B171" s="10" t="s">
        <v>70</v>
      </c>
      <c r="C171" s="11" t="s">
        <v>17</v>
      </c>
      <c r="D171" s="10" t="s">
        <v>70</v>
      </c>
      <c r="E171" s="31">
        <v>920.72</v>
      </c>
      <c r="F171" s="5"/>
    </row>
    <row r="172" spans="1:6" x14ac:dyDescent="0.25">
      <c r="A172" s="52"/>
      <c r="B172" s="10" t="s">
        <v>74</v>
      </c>
      <c r="C172" s="11" t="s">
        <v>9</v>
      </c>
      <c r="D172" s="10" t="s">
        <v>74</v>
      </c>
      <c r="E172" s="19" t="s">
        <v>103</v>
      </c>
      <c r="F172" s="21"/>
    </row>
    <row r="173" spans="1:6" s="22" customFormat="1" ht="15" customHeight="1" x14ac:dyDescent="0.2">
      <c r="A173" s="52"/>
      <c r="B173" s="10" t="s">
        <v>76</v>
      </c>
      <c r="C173" s="11" t="s">
        <v>9</v>
      </c>
      <c r="D173" s="10" t="s">
        <v>76</v>
      </c>
      <c r="E173" s="20" t="s">
        <v>77</v>
      </c>
      <c r="F173" s="5"/>
    </row>
    <row r="174" spans="1:6" x14ac:dyDescent="0.25">
      <c r="A174" s="53"/>
      <c r="B174" s="10" t="s">
        <v>78</v>
      </c>
      <c r="C174" s="11" t="s">
        <v>17</v>
      </c>
      <c r="D174" s="10" t="s">
        <v>78</v>
      </c>
      <c r="E174" s="35">
        <f>E171/12/4416.55</f>
        <v>1.7372534368832387E-2</v>
      </c>
      <c r="F174" s="5"/>
    </row>
    <row r="175" spans="1:6" ht="38.25" x14ac:dyDescent="0.25">
      <c r="A175" s="51" t="s">
        <v>107</v>
      </c>
      <c r="B175" s="10" t="s">
        <v>72</v>
      </c>
      <c r="C175" s="11" t="s">
        <v>9</v>
      </c>
      <c r="D175" s="10" t="s">
        <v>72</v>
      </c>
      <c r="E175" s="19" t="s">
        <v>196</v>
      </c>
      <c r="F175" s="5"/>
    </row>
    <row r="176" spans="1:6" x14ac:dyDescent="0.25">
      <c r="A176" s="52"/>
      <c r="B176" s="10" t="s">
        <v>70</v>
      </c>
      <c r="C176" s="11" t="s">
        <v>17</v>
      </c>
      <c r="D176" s="10" t="s">
        <v>70</v>
      </c>
      <c r="E176" s="31">
        <v>5418.84</v>
      </c>
      <c r="F176" s="5"/>
    </row>
    <row r="177" spans="1:6" x14ac:dyDescent="0.25">
      <c r="A177" s="52"/>
      <c r="B177" s="10" t="s">
        <v>74</v>
      </c>
      <c r="C177" s="11" t="s">
        <v>9</v>
      </c>
      <c r="D177" s="10" t="s">
        <v>74</v>
      </c>
      <c r="E177" s="19" t="s">
        <v>103</v>
      </c>
      <c r="F177" s="21"/>
    </row>
    <row r="178" spans="1:6" s="22" customFormat="1" ht="15" customHeight="1" x14ac:dyDescent="0.2">
      <c r="A178" s="52"/>
      <c r="B178" s="10" t="s">
        <v>76</v>
      </c>
      <c r="C178" s="11" t="s">
        <v>9</v>
      </c>
      <c r="D178" s="10" t="s">
        <v>76</v>
      </c>
      <c r="E178" s="20" t="s">
        <v>77</v>
      </c>
      <c r="F178" s="5"/>
    </row>
    <row r="179" spans="1:6" x14ac:dyDescent="0.25">
      <c r="A179" s="53"/>
      <c r="B179" s="10" t="s">
        <v>78</v>
      </c>
      <c r="C179" s="11" t="s">
        <v>17</v>
      </c>
      <c r="D179" s="10" t="s">
        <v>78</v>
      </c>
      <c r="E179" s="35">
        <f>E176/12/4416.55</f>
        <v>0.1022449649613386</v>
      </c>
      <c r="F179" s="5"/>
    </row>
    <row r="180" spans="1:6" ht="51" x14ac:dyDescent="0.25">
      <c r="A180" s="51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52"/>
      <c r="B181" s="10" t="s">
        <v>70</v>
      </c>
      <c r="C181" s="11" t="s">
        <v>17</v>
      </c>
      <c r="D181" s="10" t="s">
        <v>70</v>
      </c>
      <c r="E181" s="31">
        <v>38385.89</v>
      </c>
      <c r="F181" s="5"/>
    </row>
    <row r="182" spans="1:6" x14ac:dyDescent="0.25">
      <c r="A182" s="52"/>
      <c r="B182" s="10" t="s">
        <v>74</v>
      </c>
      <c r="C182" s="11" t="s">
        <v>9</v>
      </c>
      <c r="D182" s="10" t="s">
        <v>74</v>
      </c>
      <c r="E182" s="19" t="s">
        <v>103</v>
      </c>
      <c r="F182" s="21"/>
    </row>
    <row r="183" spans="1:6" s="22" customFormat="1" ht="15" customHeight="1" x14ac:dyDescent="0.25">
      <c r="A183" s="52"/>
      <c r="B183" s="10" t="s">
        <v>76</v>
      </c>
      <c r="C183" s="11" t="s">
        <v>9</v>
      </c>
      <c r="D183" s="10" t="s">
        <v>76</v>
      </c>
      <c r="E183" s="20" t="s">
        <v>77</v>
      </c>
      <c r="F183" s="4"/>
    </row>
    <row r="184" spans="1:6" x14ac:dyDescent="0.25">
      <c r="A184" s="53"/>
      <c r="B184" s="10" t="s">
        <v>78</v>
      </c>
      <c r="C184" s="11" t="s">
        <v>17</v>
      </c>
      <c r="D184" s="10" t="s">
        <v>78</v>
      </c>
      <c r="E184" s="36">
        <f>E181/12/4416.55</f>
        <v>0.72428120742812074</v>
      </c>
    </row>
    <row r="185" spans="1:6" ht="15" hidden="1" customHeight="1" x14ac:dyDescent="0.25">
      <c r="A185" s="48" t="s">
        <v>137</v>
      </c>
      <c r="B185" s="49"/>
      <c r="C185" s="49"/>
      <c r="D185" s="49"/>
      <c r="E185" s="50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8" t="s">
        <v>147</v>
      </c>
      <c r="B190" s="49"/>
      <c r="C190" s="49"/>
      <c r="D190" s="49"/>
      <c r="E190" s="50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7">
        <f>E203+E213+E233+E273+E293+E313</f>
        <v>0</v>
      </c>
    </row>
    <row r="197" spans="1:5" ht="20.25" hidden="1" customHeight="1" x14ac:dyDescent="0.25">
      <c r="A197" s="48" t="s">
        <v>154</v>
      </c>
      <c r="B197" s="49"/>
      <c r="C197" s="49"/>
      <c r="D197" s="49"/>
      <c r="E197" s="50"/>
    </row>
    <row r="198" spans="1:5" hidden="1" x14ac:dyDescent="0.25">
      <c r="A198" s="45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46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46"/>
      <c r="B200" s="10" t="s">
        <v>158</v>
      </c>
      <c r="C200" s="11" t="s">
        <v>159</v>
      </c>
      <c r="D200" s="10" t="s">
        <v>158</v>
      </c>
      <c r="E200" s="39"/>
    </row>
    <row r="201" spans="1:5" hidden="1" x14ac:dyDescent="0.25">
      <c r="A201" s="46"/>
      <c r="B201" s="10" t="s">
        <v>160</v>
      </c>
      <c r="C201" s="11" t="s">
        <v>17</v>
      </c>
      <c r="D201" s="10" t="s">
        <v>160</v>
      </c>
      <c r="E201" s="42"/>
    </row>
    <row r="202" spans="1:5" hidden="1" x14ac:dyDescent="0.25">
      <c r="A202" s="46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46"/>
      <c r="B203" s="10" t="s">
        <v>162</v>
      </c>
      <c r="C203" s="11" t="s">
        <v>17</v>
      </c>
      <c r="D203" s="10" t="s">
        <v>162</v>
      </c>
      <c r="E203" s="43"/>
    </row>
    <row r="204" spans="1:5" ht="25.5" hidden="1" x14ac:dyDescent="0.25">
      <c r="A204" s="46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46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46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5" ht="25.5" hidden="1" x14ac:dyDescent="0.25">
      <c r="A207" s="47"/>
      <c r="B207" s="10" t="s">
        <v>166</v>
      </c>
      <c r="C207" s="11" t="s">
        <v>17</v>
      </c>
      <c r="D207" s="10" t="s">
        <v>166</v>
      </c>
      <c r="E207" s="19"/>
    </row>
    <row r="208" spans="1:5" hidden="1" x14ac:dyDescent="0.25">
      <c r="A208" s="45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46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46"/>
      <c r="B210" s="10" t="s">
        <v>158</v>
      </c>
      <c r="C210" s="11" t="s">
        <v>159</v>
      </c>
      <c r="D210" s="10" t="s">
        <v>158</v>
      </c>
      <c r="E210" s="39"/>
    </row>
    <row r="211" spans="1:5" hidden="1" x14ac:dyDescent="0.25">
      <c r="A211" s="46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46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46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46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46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46"/>
      <c r="B216" s="10" t="s">
        <v>165</v>
      </c>
      <c r="C216" s="11" t="s">
        <v>17</v>
      </c>
      <c r="D216" s="10" t="s">
        <v>165</v>
      </c>
      <c r="E216" s="34">
        <f>E214-E215</f>
        <v>0</v>
      </c>
    </row>
    <row r="217" spans="1:5" ht="25.5" hidden="1" x14ac:dyDescent="0.25">
      <c r="A217" s="47"/>
      <c r="B217" s="10" t="s">
        <v>166</v>
      </c>
      <c r="C217" s="11" t="s">
        <v>17</v>
      </c>
      <c r="D217" s="10" t="s">
        <v>166</v>
      </c>
      <c r="E217" s="19"/>
    </row>
    <row r="218" spans="1:5" ht="25.5" hidden="1" x14ac:dyDescent="0.25">
      <c r="A218" s="45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46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46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46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46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46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46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46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46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47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45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46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46"/>
      <c r="B230" s="10" t="s">
        <v>158</v>
      </c>
      <c r="C230" s="11" t="s">
        <v>159</v>
      </c>
      <c r="D230" s="10" t="s">
        <v>158</v>
      </c>
      <c r="E230" s="39"/>
    </row>
    <row r="231" spans="1:5" hidden="1" x14ac:dyDescent="0.25">
      <c r="A231" s="46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46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46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46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46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46"/>
      <c r="B236" s="10" t="s">
        <v>165</v>
      </c>
      <c r="C236" s="11" t="s">
        <v>17</v>
      </c>
      <c r="D236" s="10" t="s">
        <v>165</v>
      </c>
      <c r="E236" s="34">
        <f>E234-E235</f>
        <v>0</v>
      </c>
    </row>
    <row r="237" spans="1:5" ht="25.5" hidden="1" x14ac:dyDescent="0.25">
      <c r="A237" s="47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45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46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46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46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46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46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46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46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46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47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45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46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46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46"/>
      <c r="B251" s="10" t="s">
        <v>160</v>
      </c>
      <c r="C251" s="11" t="s">
        <v>17</v>
      </c>
      <c r="D251" s="10" t="s">
        <v>160</v>
      </c>
      <c r="E251" s="19"/>
    </row>
    <row r="252" spans="1:5" hidden="1" x14ac:dyDescent="0.25">
      <c r="A252" s="46"/>
      <c r="B252" s="10" t="s">
        <v>161</v>
      </c>
      <c r="C252" s="11" t="s">
        <v>17</v>
      </c>
      <c r="D252" s="10" t="s">
        <v>161</v>
      </c>
      <c r="E252" s="19"/>
    </row>
    <row r="253" spans="1:5" hidden="1" x14ac:dyDescent="0.25">
      <c r="A253" s="46"/>
      <c r="B253" s="10" t="s">
        <v>162</v>
      </c>
      <c r="C253" s="11" t="s">
        <v>17</v>
      </c>
      <c r="D253" s="10" t="s">
        <v>162</v>
      </c>
      <c r="E253" s="19"/>
    </row>
    <row r="254" spans="1:5" ht="25.5" hidden="1" x14ac:dyDescent="0.25">
      <c r="A254" s="46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46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46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47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45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46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46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46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46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46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46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46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46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47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45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46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46"/>
      <c r="B270" s="10" t="s">
        <v>158</v>
      </c>
      <c r="C270" s="11" t="s">
        <v>159</v>
      </c>
      <c r="D270" s="10" t="s">
        <v>158</v>
      </c>
      <c r="E270" s="39"/>
    </row>
    <row r="271" spans="1:5" hidden="1" x14ac:dyDescent="0.25">
      <c r="A271" s="46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46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46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46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46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46"/>
      <c r="B276" s="10" t="s">
        <v>165</v>
      </c>
      <c r="C276" s="11" t="s">
        <v>17</v>
      </c>
      <c r="D276" s="10" t="s">
        <v>165</v>
      </c>
      <c r="E276" s="34">
        <f>E274-E275</f>
        <v>0</v>
      </c>
    </row>
    <row r="277" spans="1:5" ht="25.5" hidden="1" x14ac:dyDescent="0.25">
      <c r="A277" s="47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45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46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46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46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46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46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46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46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46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47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45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hidden="1" x14ac:dyDescent="0.25">
      <c r="A289" s="46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hidden="1" customHeight="1" x14ac:dyDescent="0.25">
      <c r="A290" s="46"/>
      <c r="B290" s="10" t="s">
        <v>158</v>
      </c>
      <c r="C290" s="11" t="s">
        <v>159</v>
      </c>
      <c r="D290" s="10" t="s">
        <v>158</v>
      </c>
      <c r="E290" s="39"/>
    </row>
    <row r="291" spans="1:5" hidden="1" x14ac:dyDescent="0.25">
      <c r="A291" s="46"/>
      <c r="B291" s="10" t="s">
        <v>160</v>
      </c>
      <c r="C291" s="11" t="s">
        <v>17</v>
      </c>
      <c r="D291" s="10" t="s">
        <v>160</v>
      </c>
      <c r="E291" s="34"/>
    </row>
    <row r="292" spans="1:5" hidden="1" x14ac:dyDescent="0.25">
      <c r="A292" s="46"/>
      <c r="B292" s="10" t="s">
        <v>161</v>
      </c>
      <c r="C292" s="11" t="s">
        <v>17</v>
      </c>
      <c r="D292" s="10" t="s">
        <v>161</v>
      </c>
      <c r="E292" s="34"/>
    </row>
    <row r="293" spans="1:5" hidden="1" x14ac:dyDescent="0.25">
      <c r="A293" s="46"/>
      <c r="B293" s="10" t="s">
        <v>162</v>
      </c>
      <c r="C293" s="11" t="s">
        <v>17</v>
      </c>
      <c r="D293" s="10" t="s">
        <v>162</v>
      </c>
      <c r="E293" s="34"/>
    </row>
    <row r="294" spans="1:5" ht="25.5" hidden="1" x14ac:dyDescent="0.25">
      <c r="A294" s="46"/>
      <c r="B294" s="10" t="s">
        <v>163</v>
      </c>
      <c r="C294" s="11" t="s">
        <v>17</v>
      </c>
      <c r="D294" s="10" t="s">
        <v>163</v>
      </c>
      <c r="E294" s="34"/>
    </row>
    <row r="295" spans="1:5" ht="25.5" hidden="1" x14ac:dyDescent="0.25">
      <c r="A295" s="46"/>
      <c r="B295" s="10" t="s">
        <v>164</v>
      </c>
      <c r="C295" s="11" t="s">
        <v>17</v>
      </c>
      <c r="D295" s="10" t="s">
        <v>164</v>
      </c>
      <c r="E295" s="34"/>
    </row>
    <row r="296" spans="1:5" ht="25.5" hidden="1" x14ac:dyDescent="0.25">
      <c r="A296" s="46"/>
      <c r="B296" s="10" t="s">
        <v>165</v>
      </c>
      <c r="C296" s="11" t="s">
        <v>17</v>
      </c>
      <c r="D296" s="10" t="s">
        <v>165</v>
      </c>
      <c r="E296" s="34">
        <f>E294-E295</f>
        <v>0</v>
      </c>
    </row>
    <row r="297" spans="1:5" ht="25.5" hidden="1" x14ac:dyDescent="0.25">
      <c r="A297" s="47"/>
      <c r="B297" s="10" t="s">
        <v>166</v>
      </c>
      <c r="C297" s="11" t="s">
        <v>17</v>
      </c>
      <c r="D297" s="10" t="s">
        <v>166</v>
      </c>
      <c r="E297" s="19"/>
    </row>
    <row r="298" spans="1:5" hidden="1" x14ac:dyDescent="0.25">
      <c r="A298" s="45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hidden="1" x14ac:dyDescent="0.25">
      <c r="A299" s="46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hidden="1" customHeight="1" x14ac:dyDescent="0.25">
      <c r="A300" s="46"/>
      <c r="B300" s="10" t="s">
        <v>158</v>
      </c>
      <c r="C300" s="11" t="s">
        <v>159</v>
      </c>
      <c r="D300" s="10" t="s">
        <v>158</v>
      </c>
      <c r="E300" s="19"/>
    </row>
    <row r="301" spans="1:5" hidden="1" x14ac:dyDescent="0.25">
      <c r="A301" s="46"/>
      <c r="B301" s="10" t="s">
        <v>160</v>
      </c>
      <c r="C301" s="11" t="s">
        <v>17</v>
      </c>
      <c r="D301" s="10" t="s">
        <v>160</v>
      </c>
      <c r="E301" s="19"/>
    </row>
    <row r="302" spans="1:5" hidden="1" x14ac:dyDescent="0.25">
      <c r="A302" s="46"/>
      <c r="B302" s="10" t="s">
        <v>161</v>
      </c>
      <c r="C302" s="11" t="s">
        <v>17</v>
      </c>
      <c r="D302" s="10" t="s">
        <v>161</v>
      </c>
      <c r="E302" s="19"/>
    </row>
    <row r="303" spans="1:5" hidden="1" x14ac:dyDescent="0.25">
      <c r="A303" s="46"/>
      <c r="B303" s="10" t="s">
        <v>162</v>
      </c>
      <c r="C303" s="11" t="s">
        <v>17</v>
      </c>
      <c r="D303" s="10" t="s">
        <v>162</v>
      </c>
      <c r="E303" s="19"/>
    </row>
    <row r="304" spans="1:5" ht="25.5" hidden="1" x14ac:dyDescent="0.25">
      <c r="A304" s="46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46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46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47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45" t="s">
        <v>40</v>
      </c>
      <c r="B308" s="10" t="s">
        <v>155</v>
      </c>
      <c r="C308" s="11" t="s">
        <v>9</v>
      </c>
      <c r="D308" s="10" t="s">
        <v>155</v>
      </c>
      <c r="E308" s="19" t="s">
        <v>197</v>
      </c>
    </row>
    <row r="309" spans="1:5" hidden="1" x14ac:dyDescent="0.25">
      <c r="A309" s="46"/>
      <c r="B309" s="10" t="s">
        <v>76</v>
      </c>
      <c r="C309" s="11" t="s">
        <v>9</v>
      </c>
      <c r="D309" s="10" t="s">
        <v>76</v>
      </c>
      <c r="E309" s="19"/>
    </row>
    <row r="310" spans="1:5" ht="15" hidden="1" customHeight="1" x14ac:dyDescent="0.25">
      <c r="A310" s="46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46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46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46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46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46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46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47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48" t="s">
        <v>181</v>
      </c>
      <c r="B318" s="49"/>
      <c r="C318" s="49"/>
      <c r="D318" s="49"/>
      <c r="E318" s="50"/>
    </row>
    <row r="319" spans="1:5" hidden="1" x14ac:dyDescent="0.25">
      <c r="A319" s="9" t="s">
        <v>182</v>
      </c>
      <c r="B319" s="10" t="s">
        <v>139</v>
      </c>
      <c r="C319" s="11" t="s">
        <v>140</v>
      </c>
      <c r="D319" s="10" t="s">
        <v>139</v>
      </c>
      <c r="E319" s="12"/>
    </row>
    <row r="320" spans="1:5" hidden="1" x14ac:dyDescent="0.25">
      <c r="A320" s="9" t="s">
        <v>183</v>
      </c>
      <c r="B320" s="10" t="s">
        <v>142</v>
      </c>
      <c r="C320" s="11" t="s">
        <v>140</v>
      </c>
      <c r="D320" s="10" t="s">
        <v>142</v>
      </c>
      <c r="E320" s="12"/>
    </row>
    <row r="321" spans="1:5" ht="25.5" hidden="1" x14ac:dyDescent="0.25">
      <c r="A321" s="9" t="s">
        <v>184</v>
      </c>
      <c r="B321" s="10" t="s">
        <v>144</v>
      </c>
      <c r="C321" s="11" t="s">
        <v>185</v>
      </c>
      <c r="D321" s="10" t="s">
        <v>144</v>
      </c>
      <c r="E321" s="12"/>
    </row>
    <row r="322" spans="1:5" hidden="1" x14ac:dyDescent="0.25">
      <c r="A322" s="9" t="s">
        <v>186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8" t="s">
        <v>187</v>
      </c>
      <c r="B323" s="49"/>
      <c r="C323" s="49"/>
      <c r="D323" s="49"/>
      <c r="E323" s="50"/>
    </row>
    <row r="324" spans="1:5" x14ac:dyDescent="0.25">
      <c r="A324" s="9" t="s">
        <v>188</v>
      </c>
      <c r="B324" s="10" t="s">
        <v>189</v>
      </c>
      <c r="C324" s="11" t="s">
        <v>140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140</v>
      </c>
      <c r="D325" s="10" t="s">
        <v>191</v>
      </c>
      <c r="E325" s="12">
        <v>5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0">
        <v>78713.91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2022-03-01T06:13:25Z</cp:lastPrinted>
  <dcterms:created xsi:type="dcterms:W3CDTF">2019-01-24T04:09:30Z</dcterms:created>
  <dcterms:modified xsi:type="dcterms:W3CDTF">2023-03-07T05:34:58Z</dcterms:modified>
</cp:coreProperties>
</file>