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156" windowWidth="22236" windowHeight="835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96" i="1" l="1"/>
  <c r="E146" i="1"/>
  <c r="E22" i="1" l="1"/>
  <c r="E21" i="1"/>
  <c r="E20" i="1"/>
  <c r="E94" i="1"/>
  <c r="E74" i="1"/>
  <c r="E44" i="1"/>
  <c r="E33" i="1" l="1"/>
  <c r="E142" i="1" l="1"/>
  <c r="E179" i="1"/>
  <c r="E155" i="1" l="1"/>
  <c r="E36" i="1" l="1"/>
  <c r="E216" i="1" l="1"/>
  <c r="E236" i="1"/>
  <c r="E276" i="1"/>
  <c r="E296" i="1"/>
  <c r="E293" i="1" l="1"/>
  <c r="E273" i="1"/>
  <c r="E233" i="1"/>
  <c r="E213" i="1"/>
  <c r="E206" i="1"/>
  <c r="E203" i="1"/>
  <c r="E49" i="1"/>
  <c r="E54" i="1"/>
  <c r="E147" i="1"/>
  <c r="E143" i="1"/>
  <c r="E137" i="1"/>
  <c r="E124" i="1"/>
  <c r="E184" i="1"/>
  <c r="E174" i="1"/>
  <c r="E169" i="1"/>
  <c r="E164" i="1"/>
  <c r="E127" i="1"/>
  <c r="E112" i="1"/>
  <c r="E102" i="1"/>
  <c r="E97" i="1"/>
  <c r="E87" i="1"/>
  <c r="E84" i="1"/>
  <c r="E77" i="1"/>
  <c r="E69" i="1"/>
  <c r="E72" i="1" s="1"/>
  <c r="E67" i="1"/>
  <c r="E62" i="1"/>
  <c r="E59" i="1"/>
  <c r="E57" i="1"/>
  <c r="E52" i="1"/>
  <c r="E47" i="1"/>
  <c r="E42" i="1"/>
  <c r="E39" i="1"/>
  <c r="E23" i="1"/>
  <c r="E29" i="1" s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<sst xmlns="http://schemas.openxmlformats.org/spreadsheetml/2006/main" count="1132" uniqueCount="199">
  <si>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</si>
  <si>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</si>
  <si>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</si>
  <si>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</si>
  <si>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</si>
  <si>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</si>
  <si>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</si>
  <si>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</si>
  <si>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</si>
  <si>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</si>
  <si>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</si>
  <si>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</si>
  <si>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</si>
  <si>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</si>
  <si>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</si>
  <si>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</si>
  <si>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</si>
  <si>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</si>
  <si>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</si>
  <si>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</si>
  <si>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</si>
  <si>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</si>
  <si>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</si>
  <si>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</si>
  <si>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</si>
  <si>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</si>
  <si>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</si>
  <si>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</si>
  <si>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</si>
  <si>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</si>
  <si>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</si>
  <si>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</si>
  <si>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</si>
  <si>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</si>
  <si>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</si>
  <si>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</si>
  <si>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</si>
  <si>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</si>
  <si>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</si>
  <si>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</si>
  <si>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</si>
  <si>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</si>
  <si>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</si>
  <si>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</si>
  <si>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</si>
  <si>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</si>
  <si>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</si>
  <si>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</si>
  <si>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</si>
  <si>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</si>
  <si>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</si>
  <si>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</si>
  <si>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</si>
  <si>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</si>
  <si>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</si>
  <si>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</si>
  <si>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</si>
  <si>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</si>
  <si>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</si>
  <si>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</si>
  <si>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</si>
  <si>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</si>
  <si>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</si>
  <si>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</si>
  <si>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</si>
  <si>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</si>
  <si>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</si>
  <si>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</si>
  <si>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</si>
  <si>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</si>
  <si>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</si>
  <si>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</si>
  <si>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</si>
  <si>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</si>
  <si>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</si>
  <si>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</si>
  <si>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</si>
  <si>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</si>
  <si>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</si>
  <si>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</si>
  <si>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</si>
  <si>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</si>
  <si>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</si>
  <si>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</si>
  <si>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</si>
  <si>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</si>
  <si>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</si>
  <si>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</si>
  <si>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</si>
  <si>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</si>
  <si>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</si>
  <si>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</si>
  <si>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</si>
  <si>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</si>
  <si>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</si>
  <si>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</si>
  <si>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</si>
  <si>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</si>
  <si>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</si>
  <si>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</si>
  <si>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</si>
  <si>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</si>
  <si>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</si>
  <si>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</si>
  <si>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</si>
  <si>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</si>
  <si>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</si>
  <si>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</si>
  <si>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</si>
  <si>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</si>
  <si>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</si>
  <si>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</si>
  <si>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</si>
  <si>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</si>
  <si>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</si>
  <si>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</si>
  <si>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</si>
  <si>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</si>
  <si>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</si>
  <si>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</si>
  <si>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</si>
  <si>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</si>
  <si>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</si>
  <si>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</si>
  <si>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</si>
  <si>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</si>
  <si>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</si>
  <si>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</si>
  <si>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</si>
  <si>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</si>
  <si>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</si>
  <si>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</si>
  <si>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</si>
  <si>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</si>
  <si>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</si>
  <si>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</si>
  <si>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</si>
  <si>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</si>
  <si>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</si>
  <si>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</si>
  <si>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</si>
  <si>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</si>
  <si>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</si>
  <si>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</si>
  <si>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</si>
  <si>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</si>
  <si>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</si>
  <si>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</si>
  <si>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</si>
  <si>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</si>
  <si>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</si>
  <si>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</si>
  <si>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</si>
  <si>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</si>
  <si>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</si>
  <si>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</si>
  <si>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</si>
  <si>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</si>
  <si>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</si>
  <si>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</si>
  <si>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</si>
  <si>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</si>
  <si>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</si>
  <si>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</si>
  <si>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</si>
  <si>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</si>
  <si>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</si>
  <si>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</si>
  <si>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</si>
  <si>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</si>
  <si>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</si>
  <si>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</si>
  <si>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</si>
  <si>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</si>
  <si>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</si>
  <si>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</si>
  <si>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</si>
  <si>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</si>
  <si>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</si>
  <si>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</si>
  <si>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</si>
  <si>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</si>
  <si>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</si>
  <si>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</si>
  <si>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</si>
  <si>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</si>
  <si>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</si>
  <si>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</si>
  <si>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</si>
  <si>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</si>
  <si>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</si>
  <si>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</si>
  <si>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</si>
  <si>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</si>
  <si>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</si>
  <si>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ул. Воронова, д.35</t>
  </si>
  <si>
    <t>общая площадь дома, кв. м.    10 537,1</t>
  </si>
  <si>
    <t>Водоотведение при содержании общего имущества</t>
  </si>
  <si>
    <t>Отчет ООО УК "Триумф"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</si>
</sst>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12" fillId="0" borderId="6" xfId="3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top" wrapText="1"/>
    </xf>
    <xf numFmtId="43" fontId="13" fillId="0" borderId="6" xfId="0" applyNumberFormat="1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vertical="center" wrapText="1"/>
    </xf>
    <xf numFmtId="43" fontId="13" fillId="0" borderId="6" xfId="3" applyFont="1" applyFill="1" applyBorder="1" applyAlignment="1">
      <alignment vertical="center" wrapText="1"/>
    </xf>
    <xf numFmtId="43" fontId="12" fillId="0" borderId="0" xfId="0" applyNumberFormat="1" applyFont="1" applyFill="1"/>
    <xf numFmtId="0" fontId="12" fillId="0" borderId="6" xfId="0" applyFont="1" applyFill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 wrapText="1"/>
    </xf>
    <xf numFmtId="43" fontId="13" fillId="0" borderId="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43" fontId="13" fillId="0" borderId="0" xfId="3" applyFont="1" applyFill="1" applyBorder="1" applyAlignment="1">
      <alignment vertical="center" wrapText="1"/>
    </xf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43" fontId="12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165" fontId="12" fillId="0" borderId="6" xfId="3" applyNumberFormat="1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vertical="top" wrapText="1"/>
    </xf>
    <xf numFmtId="39" fontId="3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39" fontId="12" fillId="0" borderId="6" xfId="3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abSelected="1" view="pageBreakPreview" topLeftCell="A13" zoomScaleNormal="100" zoomScaleSheetLayoutView="100" workbookViewId="0">
      <selection activeCell="E204" sqref="E204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2.33203125" style="4" customWidth="1"/>
    <col min="7" max="7" width="27.33203125" style="1" customWidth="1"/>
    <col min="8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B3" s="65" t="s">
        <v>198</v>
      </c>
      <c r="C3" s="65"/>
      <c r="D3" s="65"/>
      <c r="E3" s="5"/>
    </row>
    <row r="4" spans="1:5" ht="15" customHeight="1" x14ac:dyDescent="0.25">
      <c r="A4" s="65" t="s">
        <v>0</v>
      </c>
      <c r="B4" s="65"/>
      <c r="C4" s="65"/>
      <c r="D4" s="65"/>
      <c r="E4" s="65"/>
    </row>
    <row r="5" spans="1:5" ht="15" customHeight="1" x14ac:dyDescent="0.25">
      <c r="A5" s="65" t="s">
        <v>195</v>
      </c>
      <c r="B5" s="65"/>
      <c r="C5" s="65"/>
      <c r="D5" s="65"/>
      <c r="E5" s="65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66" t="s">
        <v>196</v>
      </c>
      <c r="B7" s="66"/>
      <c r="C7" s="66"/>
      <c r="D7" s="66"/>
      <c r="E7" s="66"/>
    </row>
    <row r="8" spans="1:5" x14ac:dyDescent="0.25">
      <c r="A8" s="66" t="s">
        <v>1</v>
      </c>
      <c r="B8" s="66"/>
      <c r="C8" s="66"/>
      <c r="D8" s="66"/>
      <c r="E8" s="66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29">
        <v>44265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29">
        <v>43831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29">
        <v>44196</v>
      </c>
    </row>
    <row r="14" spans="1:5" ht="32.25" customHeight="1" x14ac:dyDescent="0.25">
      <c r="A14" s="59" t="s">
        <v>14</v>
      </c>
      <c r="B14" s="60"/>
      <c r="C14" s="60"/>
      <c r="D14" s="60"/>
      <c r="E14" s="61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53">
        <v>-1096087.58</v>
      </c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0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0">
        <v>94525.53</v>
      </c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0">
        <v>3035977.32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0">
        <f>E19*0.5341</f>
        <v>1621515.486612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0">
        <f>E19*0.3199</f>
        <v>971209.14466800005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0">
        <f>E19*0.146</f>
        <v>443252.68871999998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0">
        <f>E24+E27</f>
        <v>3240491.3939999999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0">
        <v>2983013.04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0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30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0">
        <f>(136326.22+31500+200000)*0.7</f>
        <v>257478.35399999996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0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0">
        <f>E16+E23</f>
        <v>2144403.8139999998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30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53">
        <f>E29-E36</f>
        <v>-127511.68200000003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7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50">
        <f>E18+E19-E24</f>
        <v>147489.80999999959</v>
      </c>
    </row>
    <row r="34" spans="1:7" ht="36.75" customHeight="1" x14ac:dyDescent="0.25">
      <c r="A34" s="59" t="s">
        <v>66</v>
      </c>
      <c r="B34" s="60"/>
      <c r="C34" s="60"/>
      <c r="D34" s="60"/>
      <c r="E34" s="61"/>
    </row>
    <row r="35" spans="1:7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7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54">
        <f>E39+E44+E49+E59+E64+E69+E74+E84+E89+E94+E99+E104+E109+E114+E119+E124+E129+E134+E54</f>
        <v>2271915.4959999998</v>
      </c>
    </row>
    <row r="37" spans="1:7" ht="34.5" customHeight="1" x14ac:dyDescent="0.25">
      <c r="A37" s="59" t="s">
        <v>71</v>
      </c>
      <c r="B37" s="60"/>
      <c r="C37" s="60"/>
      <c r="D37" s="60"/>
      <c r="E37" s="61"/>
    </row>
    <row r="38" spans="1:7" ht="39.6" x14ac:dyDescent="0.25">
      <c r="A38" s="6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7" ht="15.6" x14ac:dyDescent="0.25">
      <c r="A39" s="63"/>
      <c r="B39" s="10" t="s">
        <v>70</v>
      </c>
      <c r="C39" s="11" t="s">
        <v>17</v>
      </c>
      <c r="D39" s="10" t="s">
        <v>70</v>
      </c>
      <c r="E39" s="31">
        <f>0.15*10537.1*12</f>
        <v>18966.78</v>
      </c>
      <c r="G39" s="39"/>
    </row>
    <row r="40" spans="1:7" ht="31.2" x14ac:dyDescent="0.25">
      <c r="A40" s="63"/>
      <c r="B40" s="10" t="s">
        <v>74</v>
      </c>
      <c r="C40" s="11" t="s">
        <v>9</v>
      </c>
      <c r="D40" s="10" t="s">
        <v>74</v>
      </c>
      <c r="E40" s="32" t="s">
        <v>75</v>
      </c>
      <c r="G40" s="40"/>
    </row>
    <row r="41" spans="1:7" s="21" customFormat="1" ht="15" customHeight="1" x14ac:dyDescent="0.3">
      <c r="A41" s="63"/>
      <c r="B41" s="10" t="s">
        <v>76</v>
      </c>
      <c r="C41" s="11" t="s">
        <v>9</v>
      </c>
      <c r="D41" s="10" t="s">
        <v>76</v>
      </c>
      <c r="E41" s="33" t="s">
        <v>77</v>
      </c>
      <c r="F41" s="20"/>
      <c r="G41" s="41"/>
    </row>
    <row r="42" spans="1:7" ht="15.6" x14ac:dyDescent="0.25">
      <c r="A42" s="64"/>
      <c r="B42" s="10" t="s">
        <v>78</v>
      </c>
      <c r="C42" s="11" t="s">
        <v>17</v>
      </c>
      <c r="D42" s="10" t="s">
        <v>78</v>
      </c>
      <c r="E42" s="34">
        <f>E39/10537.1/12</f>
        <v>0.15</v>
      </c>
      <c r="G42" s="42"/>
    </row>
    <row r="43" spans="1:7" ht="93.6" x14ac:dyDescent="0.25">
      <c r="A43" s="62" t="s">
        <v>10</v>
      </c>
      <c r="B43" s="10" t="s">
        <v>72</v>
      </c>
      <c r="C43" s="11" t="s">
        <v>9</v>
      </c>
      <c r="D43" s="10" t="s">
        <v>72</v>
      </c>
      <c r="E43" s="32" t="s">
        <v>79</v>
      </c>
      <c r="G43" s="40"/>
    </row>
    <row r="44" spans="1:7" ht="15.6" x14ac:dyDescent="0.25">
      <c r="A44" s="63"/>
      <c r="B44" s="10" t="s">
        <v>70</v>
      </c>
      <c r="C44" s="11" t="s">
        <v>17</v>
      </c>
      <c r="D44" s="10" t="s">
        <v>70</v>
      </c>
      <c r="E44" s="31">
        <f>1.8*10537.1*12</f>
        <v>227601.36000000004</v>
      </c>
      <c r="G44" s="39"/>
    </row>
    <row r="45" spans="1:7" ht="31.2" x14ac:dyDescent="0.25">
      <c r="A45" s="63"/>
      <c r="B45" s="10" t="s">
        <v>74</v>
      </c>
      <c r="C45" s="11" t="s">
        <v>9</v>
      </c>
      <c r="D45" s="10" t="s">
        <v>74</v>
      </c>
      <c r="E45" s="32" t="s">
        <v>75</v>
      </c>
      <c r="G45" s="40"/>
    </row>
    <row r="46" spans="1:7" s="21" customFormat="1" ht="15" customHeight="1" x14ac:dyDescent="0.3">
      <c r="A46" s="63"/>
      <c r="B46" s="10" t="s">
        <v>76</v>
      </c>
      <c r="C46" s="11" t="s">
        <v>9</v>
      </c>
      <c r="D46" s="10" t="s">
        <v>76</v>
      </c>
      <c r="E46" s="33" t="s">
        <v>77</v>
      </c>
      <c r="F46" s="20"/>
      <c r="G46" s="41"/>
    </row>
    <row r="47" spans="1:7" ht="15.6" x14ac:dyDescent="0.25">
      <c r="A47" s="64"/>
      <c r="B47" s="10" t="s">
        <v>78</v>
      </c>
      <c r="C47" s="11" t="s">
        <v>17</v>
      </c>
      <c r="D47" s="10" t="s">
        <v>78</v>
      </c>
      <c r="E47" s="35">
        <f>E44/10537.1/12</f>
        <v>1.8000000000000005</v>
      </c>
      <c r="G47" s="43"/>
    </row>
    <row r="48" spans="1:7" ht="62.4" x14ac:dyDescent="0.25">
      <c r="A48" s="62" t="s">
        <v>12</v>
      </c>
      <c r="B48" s="10" t="s">
        <v>72</v>
      </c>
      <c r="C48" s="11" t="s">
        <v>9</v>
      </c>
      <c r="D48" s="10" t="s">
        <v>72</v>
      </c>
      <c r="E48" s="32" t="s">
        <v>80</v>
      </c>
      <c r="G48" s="40"/>
    </row>
    <row r="49" spans="1:7" ht="15.6" x14ac:dyDescent="0.25">
      <c r="A49" s="63"/>
      <c r="B49" s="10" t="s">
        <v>70</v>
      </c>
      <c r="C49" s="11" t="s">
        <v>17</v>
      </c>
      <c r="D49" s="10" t="s">
        <v>70</v>
      </c>
      <c r="E49" s="31">
        <f>3.5*10537.1*12</f>
        <v>442558.19999999995</v>
      </c>
      <c r="G49" s="39"/>
    </row>
    <row r="50" spans="1:7" ht="46.8" x14ac:dyDescent="0.25">
      <c r="A50" s="63"/>
      <c r="B50" s="10" t="s">
        <v>74</v>
      </c>
      <c r="C50" s="11" t="s">
        <v>9</v>
      </c>
      <c r="D50" s="10" t="s">
        <v>74</v>
      </c>
      <c r="E50" s="32" t="s">
        <v>81</v>
      </c>
      <c r="G50" s="40"/>
    </row>
    <row r="51" spans="1:7" s="21" customFormat="1" ht="15" customHeight="1" x14ac:dyDescent="0.3">
      <c r="A51" s="63"/>
      <c r="B51" s="10" t="s">
        <v>76</v>
      </c>
      <c r="C51" s="11" t="s">
        <v>9</v>
      </c>
      <c r="D51" s="10" t="s">
        <v>76</v>
      </c>
      <c r="E51" s="33" t="s">
        <v>77</v>
      </c>
      <c r="F51" s="20"/>
      <c r="G51" s="41"/>
    </row>
    <row r="52" spans="1:7" ht="15.6" x14ac:dyDescent="0.25">
      <c r="A52" s="64"/>
      <c r="B52" s="10" t="s">
        <v>78</v>
      </c>
      <c r="C52" s="11" t="s">
        <v>17</v>
      </c>
      <c r="D52" s="10" t="s">
        <v>78</v>
      </c>
      <c r="E52" s="34">
        <f>E49/10537.1/12</f>
        <v>3.4999999999999996</v>
      </c>
      <c r="G52" s="42"/>
    </row>
    <row r="53" spans="1:7" ht="46.8" x14ac:dyDescent="0.25">
      <c r="A53" s="62" t="s">
        <v>15</v>
      </c>
      <c r="B53" s="10" t="s">
        <v>72</v>
      </c>
      <c r="C53" s="11" t="s">
        <v>9</v>
      </c>
      <c r="D53" s="10" t="s">
        <v>72</v>
      </c>
      <c r="E53" s="32" t="s">
        <v>82</v>
      </c>
      <c r="G53" s="40"/>
    </row>
    <row r="54" spans="1:7" ht="15.6" x14ac:dyDescent="0.25">
      <c r="A54" s="63"/>
      <c r="B54" s="10" t="s">
        <v>70</v>
      </c>
      <c r="C54" s="11" t="s">
        <v>17</v>
      </c>
      <c r="D54" s="10" t="s">
        <v>70</v>
      </c>
      <c r="E54" s="36">
        <f>2.14*10537.1*12</f>
        <v>270592.72800000006</v>
      </c>
      <c r="G54" s="44"/>
    </row>
    <row r="55" spans="1:7" ht="15.6" x14ac:dyDescent="0.25">
      <c r="A55" s="63"/>
      <c r="B55" s="10" t="s">
        <v>74</v>
      </c>
      <c r="C55" s="11" t="s">
        <v>9</v>
      </c>
      <c r="D55" s="10" t="s">
        <v>74</v>
      </c>
      <c r="E55" s="32" t="s">
        <v>83</v>
      </c>
      <c r="G55" s="40"/>
    </row>
    <row r="56" spans="1:7" s="21" customFormat="1" ht="15" customHeight="1" x14ac:dyDescent="0.3">
      <c r="A56" s="63"/>
      <c r="B56" s="10" t="s">
        <v>76</v>
      </c>
      <c r="C56" s="11" t="s">
        <v>9</v>
      </c>
      <c r="D56" s="10" t="s">
        <v>76</v>
      </c>
      <c r="E56" s="33" t="s">
        <v>77</v>
      </c>
      <c r="F56" s="20"/>
      <c r="G56" s="41"/>
    </row>
    <row r="57" spans="1:7" ht="15.6" x14ac:dyDescent="0.3">
      <c r="A57" s="64"/>
      <c r="B57" s="10" t="s">
        <v>78</v>
      </c>
      <c r="C57" s="11" t="s">
        <v>17</v>
      </c>
      <c r="D57" s="10" t="s">
        <v>78</v>
      </c>
      <c r="E57" s="37">
        <f>E54/10537.1/12</f>
        <v>2.14</v>
      </c>
      <c r="G57" s="45"/>
    </row>
    <row r="58" spans="1:7" ht="46.8" x14ac:dyDescent="0.25">
      <c r="A58" s="62" t="s">
        <v>18</v>
      </c>
      <c r="B58" s="10" t="s">
        <v>72</v>
      </c>
      <c r="C58" s="11" t="s">
        <v>9</v>
      </c>
      <c r="D58" s="10" t="s">
        <v>72</v>
      </c>
      <c r="E58" s="32" t="s">
        <v>84</v>
      </c>
      <c r="G58" s="40"/>
    </row>
    <row r="59" spans="1:7" ht="15.6" x14ac:dyDescent="0.25">
      <c r="A59" s="63"/>
      <c r="B59" s="10" t="s">
        <v>70</v>
      </c>
      <c r="C59" s="11" t="s">
        <v>17</v>
      </c>
      <c r="D59" s="10" t="s">
        <v>70</v>
      </c>
      <c r="E59" s="31">
        <f>0.16*10537.1*12</f>
        <v>20231.232000000004</v>
      </c>
      <c r="G59" s="39"/>
    </row>
    <row r="60" spans="1:7" ht="15.6" x14ac:dyDescent="0.25">
      <c r="A60" s="63"/>
      <c r="B60" s="10" t="s">
        <v>74</v>
      </c>
      <c r="C60" s="11" t="s">
        <v>9</v>
      </c>
      <c r="D60" s="10" t="s">
        <v>74</v>
      </c>
      <c r="E60" s="32" t="s">
        <v>85</v>
      </c>
      <c r="G60" s="40"/>
    </row>
    <row r="61" spans="1:7" s="21" customFormat="1" ht="15" customHeight="1" x14ac:dyDescent="0.3">
      <c r="A61" s="63"/>
      <c r="B61" s="10" t="s">
        <v>76</v>
      </c>
      <c r="C61" s="11" t="s">
        <v>9</v>
      </c>
      <c r="D61" s="10" t="s">
        <v>76</v>
      </c>
      <c r="E61" s="33" t="s">
        <v>77</v>
      </c>
      <c r="F61" s="20"/>
      <c r="G61" s="41"/>
    </row>
    <row r="62" spans="1:7" ht="15.6" x14ac:dyDescent="0.25">
      <c r="A62" s="64"/>
      <c r="B62" s="10" t="s">
        <v>78</v>
      </c>
      <c r="C62" s="11" t="s">
        <v>17</v>
      </c>
      <c r="D62" s="10" t="s">
        <v>78</v>
      </c>
      <c r="E62" s="34">
        <f>E59/10537.1/12</f>
        <v>0.16000000000000003</v>
      </c>
      <c r="G62" s="42"/>
    </row>
    <row r="63" spans="1:7" ht="31.2" x14ac:dyDescent="0.25">
      <c r="A63" s="62" t="s">
        <v>23</v>
      </c>
      <c r="B63" s="10" t="s">
        <v>72</v>
      </c>
      <c r="C63" s="11" t="s">
        <v>9</v>
      </c>
      <c r="D63" s="10" t="s">
        <v>72</v>
      </c>
      <c r="E63" s="32" t="s">
        <v>86</v>
      </c>
      <c r="G63" s="40"/>
    </row>
    <row r="64" spans="1:7" ht="15.6" x14ac:dyDescent="0.25">
      <c r="A64" s="63"/>
      <c r="B64" s="10" t="s">
        <v>70</v>
      </c>
      <c r="C64" s="11" t="s">
        <v>17</v>
      </c>
      <c r="D64" s="10" t="s">
        <v>70</v>
      </c>
      <c r="E64" s="31">
        <v>207065.38</v>
      </c>
      <c r="G64" s="39"/>
    </row>
    <row r="65" spans="1:7" ht="31.2" x14ac:dyDescent="0.25">
      <c r="A65" s="63"/>
      <c r="B65" s="10" t="s">
        <v>74</v>
      </c>
      <c r="C65" s="11" t="s">
        <v>9</v>
      </c>
      <c r="D65" s="10" t="s">
        <v>74</v>
      </c>
      <c r="E65" s="32" t="s">
        <v>87</v>
      </c>
      <c r="G65" s="40"/>
    </row>
    <row r="66" spans="1:7" s="21" customFormat="1" ht="15" customHeight="1" x14ac:dyDescent="0.3">
      <c r="A66" s="63"/>
      <c r="B66" s="10" t="s">
        <v>76</v>
      </c>
      <c r="C66" s="11" t="s">
        <v>9</v>
      </c>
      <c r="D66" s="10" t="s">
        <v>76</v>
      </c>
      <c r="E66" s="33" t="s">
        <v>77</v>
      </c>
      <c r="F66" s="20"/>
      <c r="G66" s="41"/>
    </row>
    <row r="67" spans="1:7" ht="15.6" x14ac:dyDescent="0.25">
      <c r="A67" s="64"/>
      <c r="B67" s="10" t="s">
        <v>78</v>
      </c>
      <c r="C67" s="11" t="s">
        <v>17</v>
      </c>
      <c r="D67" s="10" t="s">
        <v>78</v>
      </c>
      <c r="E67" s="36">
        <f>E64/10537.1/12</f>
        <v>1.6375898808337526</v>
      </c>
      <c r="G67" s="44"/>
    </row>
    <row r="68" spans="1:7" ht="31.2" x14ac:dyDescent="0.25">
      <c r="A68" s="62" t="s">
        <v>25</v>
      </c>
      <c r="B68" s="10" t="s">
        <v>72</v>
      </c>
      <c r="C68" s="11" t="s">
        <v>9</v>
      </c>
      <c r="D68" s="10" t="s">
        <v>72</v>
      </c>
      <c r="E68" s="32" t="s">
        <v>88</v>
      </c>
      <c r="G68" s="40"/>
    </row>
    <row r="69" spans="1:7" ht="15.6" x14ac:dyDescent="0.25">
      <c r="A69" s="63"/>
      <c r="B69" s="10" t="s">
        <v>70</v>
      </c>
      <c r="C69" s="11" t="s">
        <v>17</v>
      </c>
      <c r="D69" s="10" t="s">
        <v>70</v>
      </c>
      <c r="E69" s="31">
        <f>0.59*10537.1*12</f>
        <v>74602.668000000005</v>
      </c>
      <c r="G69" s="39"/>
    </row>
    <row r="70" spans="1:7" ht="15.6" x14ac:dyDescent="0.25">
      <c r="A70" s="63"/>
      <c r="B70" s="10" t="s">
        <v>74</v>
      </c>
      <c r="C70" s="11" t="s">
        <v>9</v>
      </c>
      <c r="D70" s="10" t="s">
        <v>74</v>
      </c>
      <c r="E70" s="32" t="s">
        <v>89</v>
      </c>
      <c r="G70" s="40"/>
    </row>
    <row r="71" spans="1:7" s="21" customFormat="1" ht="15" customHeight="1" x14ac:dyDescent="0.3">
      <c r="A71" s="63"/>
      <c r="B71" s="10" t="s">
        <v>76</v>
      </c>
      <c r="C71" s="11" t="s">
        <v>9</v>
      </c>
      <c r="D71" s="10" t="s">
        <v>76</v>
      </c>
      <c r="E71" s="33" t="s">
        <v>77</v>
      </c>
      <c r="F71" s="20"/>
      <c r="G71" s="41"/>
    </row>
    <row r="72" spans="1:7" ht="15.6" x14ac:dyDescent="0.25">
      <c r="A72" s="64"/>
      <c r="B72" s="10" t="s">
        <v>78</v>
      </c>
      <c r="C72" s="11" t="s">
        <v>17</v>
      </c>
      <c r="D72" s="10" t="s">
        <v>78</v>
      </c>
      <c r="E72" s="34">
        <f>E69/10537.1/12</f>
        <v>0.59</v>
      </c>
      <c r="G72" s="42"/>
    </row>
    <row r="73" spans="1:7" ht="31.2" x14ac:dyDescent="0.25">
      <c r="A73" s="62" t="s">
        <v>28</v>
      </c>
      <c r="B73" s="10" t="s">
        <v>72</v>
      </c>
      <c r="C73" s="11" t="s">
        <v>9</v>
      </c>
      <c r="D73" s="10" t="s">
        <v>72</v>
      </c>
      <c r="E73" s="32" t="s">
        <v>90</v>
      </c>
      <c r="G73" s="40"/>
    </row>
    <row r="74" spans="1:7" ht="15.6" x14ac:dyDescent="0.25">
      <c r="A74" s="63"/>
      <c r="B74" s="10" t="s">
        <v>70</v>
      </c>
      <c r="C74" s="11" t="s">
        <v>17</v>
      </c>
      <c r="D74" s="10" t="s">
        <v>70</v>
      </c>
      <c r="E74" s="31">
        <f>3.5*10537.1*12</f>
        <v>442558.19999999995</v>
      </c>
      <c r="G74" s="39"/>
    </row>
    <row r="75" spans="1:7" ht="46.8" x14ac:dyDescent="0.25">
      <c r="A75" s="63"/>
      <c r="B75" s="10" t="s">
        <v>74</v>
      </c>
      <c r="C75" s="11" t="s">
        <v>9</v>
      </c>
      <c r="D75" s="10" t="s">
        <v>74</v>
      </c>
      <c r="E75" s="32" t="s">
        <v>81</v>
      </c>
      <c r="G75" s="40"/>
    </row>
    <row r="76" spans="1:7" s="21" customFormat="1" ht="15" customHeight="1" x14ac:dyDescent="0.3">
      <c r="A76" s="63"/>
      <c r="B76" s="10" t="s">
        <v>76</v>
      </c>
      <c r="C76" s="11" t="s">
        <v>9</v>
      </c>
      <c r="D76" s="10" t="s">
        <v>76</v>
      </c>
      <c r="E76" s="33" t="s">
        <v>77</v>
      </c>
      <c r="F76" s="20"/>
      <c r="G76" s="41"/>
    </row>
    <row r="77" spans="1:7" ht="15.6" x14ac:dyDescent="0.25">
      <c r="A77" s="64"/>
      <c r="B77" s="10" t="s">
        <v>78</v>
      </c>
      <c r="C77" s="11" t="s">
        <v>17</v>
      </c>
      <c r="D77" s="10" t="s">
        <v>78</v>
      </c>
      <c r="E77" s="34">
        <f>E74/10537.1/12</f>
        <v>3.4999999999999996</v>
      </c>
      <c r="G77" s="42"/>
    </row>
    <row r="78" spans="1:7" ht="78" x14ac:dyDescent="0.25">
      <c r="A78" s="62" t="s">
        <v>31</v>
      </c>
      <c r="B78" s="10" t="s">
        <v>72</v>
      </c>
      <c r="C78" s="11" t="s">
        <v>9</v>
      </c>
      <c r="D78" s="10" t="s">
        <v>72</v>
      </c>
      <c r="E78" s="32" t="s">
        <v>91</v>
      </c>
      <c r="G78" s="40"/>
    </row>
    <row r="79" spans="1:7" ht="15.6" x14ac:dyDescent="0.25">
      <c r="A79" s="63"/>
      <c r="B79" s="10" t="s">
        <v>70</v>
      </c>
      <c r="C79" s="11" t="s">
        <v>17</v>
      </c>
      <c r="D79" s="10" t="s">
        <v>70</v>
      </c>
      <c r="E79" s="38"/>
      <c r="G79" s="46"/>
    </row>
    <row r="80" spans="1:7" ht="15.6" x14ac:dyDescent="0.25">
      <c r="A80" s="63"/>
      <c r="B80" s="10" t="s">
        <v>74</v>
      </c>
      <c r="C80" s="11" t="s">
        <v>9</v>
      </c>
      <c r="D80" s="10" t="s">
        <v>74</v>
      </c>
      <c r="E80" s="32" t="s">
        <v>92</v>
      </c>
      <c r="G80" s="40"/>
    </row>
    <row r="81" spans="1:7" s="21" customFormat="1" ht="15" customHeight="1" x14ac:dyDescent="0.3">
      <c r="A81" s="63"/>
      <c r="B81" s="10" t="s">
        <v>76</v>
      </c>
      <c r="C81" s="11" t="s">
        <v>9</v>
      </c>
      <c r="D81" s="10" t="s">
        <v>76</v>
      </c>
      <c r="E81" s="33" t="s">
        <v>77</v>
      </c>
      <c r="F81" s="20"/>
      <c r="G81" s="41"/>
    </row>
    <row r="82" spans="1:7" ht="15.6" x14ac:dyDescent="0.25">
      <c r="A82" s="64"/>
      <c r="B82" s="10" t="s">
        <v>78</v>
      </c>
      <c r="C82" s="11" t="s">
        <v>17</v>
      </c>
      <c r="D82" s="10" t="s">
        <v>78</v>
      </c>
      <c r="E82" s="32"/>
      <c r="G82" s="40"/>
    </row>
    <row r="83" spans="1:7" ht="31.2" x14ac:dyDescent="0.25">
      <c r="A83" s="62" t="s">
        <v>34</v>
      </c>
      <c r="B83" s="10" t="s">
        <v>72</v>
      </c>
      <c r="C83" s="11" t="s">
        <v>9</v>
      </c>
      <c r="D83" s="10" t="s">
        <v>72</v>
      </c>
      <c r="E83" s="32" t="s">
        <v>93</v>
      </c>
      <c r="G83" s="40"/>
    </row>
    <row r="84" spans="1:7" ht="15.6" x14ac:dyDescent="0.25">
      <c r="A84" s="63"/>
      <c r="B84" s="10" t="s">
        <v>70</v>
      </c>
      <c r="C84" s="11" t="s">
        <v>17</v>
      </c>
      <c r="D84" s="10" t="s">
        <v>70</v>
      </c>
      <c r="E84" s="31">
        <f>0.36*10537.1*12</f>
        <v>45520.271999999997</v>
      </c>
      <c r="G84" s="39"/>
    </row>
    <row r="85" spans="1:7" ht="46.8" x14ac:dyDescent="0.25">
      <c r="A85" s="63"/>
      <c r="B85" s="10" t="s">
        <v>74</v>
      </c>
      <c r="C85" s="11" t="s">
        <v>9</v>
      </c>
      <c r="D85" s="10" t="s">
        <v>74</v>
      </c>
      <c r="E85" s="32" t="s">
        <v>81</v>
      </c>
      <c r="G85" s="40"/>
    </row>
    <row r="86" spans="1:7" s="21" customFormat="1" ht="15" customHeight="1" x14ac:dyDescent="0.3">
      <c r="A86" s="63"/>
      <c r="B86" s="10" t="s">
        <v>76</v>
      </c>
      <c r="C86" s="11" t="s">
        <v>9</v>
      </c>
      <c r="D86" s="10" t="s">
        <v>76</v>
      </c>
      <c r="E86" s="33" t="s">
        <v>77</v>
      </c>
      <c r="F86" s="20"/>
      <c r="G86" s="41"/>
    </row>
    <row r="87" spans="1:7" ht="15.6" x14ac:dyDescent="0.25">
      <c r="A87" s="64"/>
      <c r="B87" s="10" t="s">
        <v>78</v>
      </c>
      <c r="C87" s="11" t="s">
        <v>17</v>
      </c>
      <c r="D87" s="10" t="s">
        <v>78</v>
      </c>
      <c r="E87" s="34">
        <f>E84/10537.1/12</f>
        <v>0.35999999999999993</v>
      </c>
      <c r="G87" s="42"/>
    </row>
    <row r="88" spans="1:7" ht="31.2" x14ac:dyDescent="0.25">
      <c r="A88" s="62" t="s">
        <v>37</v>
      </c>
      <c r="B88" s="10" t="s">
        <v>72</v>
      </c>
      <c r="C88" s="11" t="s">
        <v>9</v>
      </c>
      <c r="D88" s="10" t="s">
        <v>72</v>
      </c>
      <c r="E88" s="32" t="s">
        <v>94</v>
      </c>
      <c r="G88" s="40"/>
    </row>
    <row r="89" spans="1:7" ht="15.6" x14ac:dyDescent="0.25">
      <c r="A89" s="63"/>
      <c r="B89" s="10" t="s">
        <v>70</v>
      </c>
      <c r="C89" s="11" t="s">
        <v>17</v>
      </c>
      <c r="D89" s="10" t="s">
        <v>70</v>
      </c>
      <c r="E89" s="38"/>
      <c r="G89" s="46"/>
    </row>
    <row r="90" spans="1:7" ht="15.6" x14ac:dyDescent="0.25">
      <c r="A90" s="63"/>
      <c r="B90" s="10" t="s">
        <v>74</v>
      </c>
      <c r="C90" s="11" t="s">
        <v>9</v>
      </c>
      <c r="D90" s="10" t="s">
        <v>74</v>
      </c>
      <c r="E90" s="32" t="s">
        <v>85</v>
      </c>
      <c r="G90" s="40"/>
    </row>
    <row r="91" spans="1:7" s="21" customFormat="1" ht="15" customHeight="1" x14ac:dyDescent="0.3">
      <c r="A91" s="63"/>
      <c r="B91" s="10" t="s">
        <v>76</v>
      </c>
      <c r="C91" s="11" t="s">
        <v>9</v>
      </c>
      <c r="D91" s="10" t="s">
        <v>76</v>
      </c>
      <c r="E91" s="33" t="s">
        <v>77</v>
      </c>
      <c r="F91" s="20"/>
      <c r="G91" s="41"/>
    </row>
    <row r="92" spans="1:7" ht="15.6" x14ac:dyDescent="0.25">
      <c r="A92" s="64"/>
      <c r="B92" s="10" t="s">
        <v>78</v>
      </c>
      <c r="C92" s="11" t="s">
        <v>17</v>
      </c>
      <c r="D92" s="10" t="s">
        <v>78</v>
      </c>
      <c r="E92" s="32"/>
      <c r="G92" s="40"/>
    </row>
    <row r="93" spans="1:7" ht="31.2" x14ac:dyDescent="0.25">
      <c r="A93" s="62" t="s">
        <v>40</v>
      </c>
      <c r="B93" s="10" t="s">
        <v>72</v>
      </c>
      <c r="C93" s="11" t="s">
        <v>9</v>
      </c>
      <c r="D93" s="10" t="s">
        <v>72</v>
      </c>
      <c r="E93" s="32" t="s">
        <v>95</v>
      </c>
      <c r="G93" s="40"/>
    </row>
    <row r="94" spans="1:7" ht="15.6" x14ac:dyDescent="0.25">
      <c r="A94" s="63"/>
      <c r="B94" s="10" t="s">
        <v>70</v>
      </c>
      <c r="C94" s="11" t="s">
        <v>17</v>
      </c>
      <c r="D94" s="10" t="s">
        <v>70</v>
      </c>
      <c r="E94" s="31">
        <f>3.8*10537.1*12</f>
        <v>480491.75999999995</v>
      </c>
      <c r="G94" s="39"/>
    </row>
    <row r="95" spans="1:7" ht="15.6" x14ac:dyDescent="0.25">
      <c r="A95" s="63"/>
      <c r="B95" s="10" t="s">
        <v>74</v>
      </c>
      <c r="C95" s="11" t="s">
        <v>9</v>
      </c>
      <c r="D95" s="10" t="s">
        <v>74</v>
      </c>
      <c r="E95" s="32" t="s">
        <v>96</v>
      </c>
      <c r="G95" s="40"/>
    </row>
    <row r="96" spans="1:7" s="21" customFormat="1" ht="15" customHeight="1" x14ac:dyDescent="0.3">
      <c r="A96" s="63"/>
      <c r="B96" s="10" t="s">
        <v>76</v>
      </c>
      <c r="C96" s="11" t="s">
        <v>9</v>
      </c>
      <c r="D96" s="10" t="s">
        <v>76</v>
      </c>
      <c r="E96" s="33" t="s">
        <v>77</v>
      </c>
      <c r="F96" s="20"/>
      <c r="G96" s="41"/>
    </row>
    <row r="97" spans="1:7" ht="15.6" x14ac:dyDescent="0.25">
      <c r="A97" s="64"/>
      <c r="B97" s="10" t="s">
        <v>78</v>
      </c>
      <c r="C97" s="11" t="s">
        <v>17</v>
      </c>
      <c r="D97" s="10" t="s">
        <v>78</v>
      </c>
      <c r="E97" s="34">
        <f>E94/10537.1/12</f>
        <v>3.7999999999999994</v>
      </c>
      <c r="G97" s="42"/>
    </row>
    <row r="98" spans="1:7" ht="31.2" x14ac:dyDescent="0.25">
      <c r="A98" s="62" t="s">
        <v>43</v>
      </c>
      <c r="B98" s="10" t="s">
        <v>72</v>
      </c>
      <c r="C98" s="11" t="s">
        <v>9</v>
      </c>
      <c r="D98" s="10" t="s">
        <v>72</v>
      </c>
      <c r="E98" s="32" t="s">
        <v>97</v>
      </c>
      <c r="G98" s="40"/>
    </row>
    <row r="99" spans="1:7" ht="15.6" x14ac:dyDescent="0.25">
      <c r="A99" s="63"/>
      <c r="B99" s="10" t="s">
        <v>70</v>
      </c>
      <c r="C99" s="11" t="s">
        <v>17</v>
      </c>
      <c r="D99" s="10" t="s">
        <v>70</v>
      </c>
      <c r="E99" s="31"/>
      <c r="G99" s="39"/>
    </row>
    <row r="100" spans="1:7" ht="15.6" x14ac:dyDescent="0.25">
      <c r="A100" s="63"/>
      <c r="B100" s="10" t="s">
        <v>74</v>
      </c>
      <c r="C100" s="11" t="s">
        <v>9</v>
      </c>
      <c r="D100" s="10" t="s">
        <v>74</v>
      </c>
      <c r="E100" s="32" t="s">
        <v>83</v>
      </c>
      <c r="G100" s="40"/>
    </row>
    <row r="101" spans="1:7" s="21" customFormat="1" ht="15" customHeight="1" x14ac:dyDescent="0.3">
      <c r="A101" s="63"/>
      <c r="B101" s="10" t="s">
        <v>76</v>
      </c>
      <c r="C101" s="11" t="s">
        <v>9</v>
      </c>
      <c r="D101" s="10" t="s">
        <v>76</v>
      </c>
      <c r="E101" s="33" t="s">
        <v>77</v>
      </c>
      <c r="F101" s="20"/>
      <c r="G101" s="41"/>
    </row>
    <row r="102" spans="1:7" ht="15.6" x14ac:dyDescent="0.25">
      <c r="A102" s="64"/>
      <c r="B102" s="10" t="s">
        <v>78</v>
      </c>
      <c r="C102" s="11" t="s">
        <v>17</v>
      </c>
      <c r="D102" s="10" t="s">
        <v>78</v>
      </c>
      <c r="E102" s="34">
        <f>E99/10537.1/12</f>
        <v>0</v>
      </c>
      <c r="G102" s="42"/>
    </row>
    <row r="103" spans="1:7" ht="62.4" x14ac:dyDescent="0.25">
      <c r="A103" s="62" t="s">
        <v>46</v>
      </c>
      <c r="B103" s="10" t="s">
        <v>72</v>
      </c>
      <c r="C103" s="11" t="s">
        <v>9</v>
      </c>
      <c r="D103" s="10" t="s">
        <v>72</v>
      </c>
      <c r="E103" s="32" t="s">
        <v>98</v>
      </c>
      <c r="G103" s="40"/>
    </row>
    <row r="104" spans="1:7" ht="15.6" x14ac:dyDescent="0.25">
      <c r="A104" s="63"/>
      <c r="B104" s="10" t="s">
        <v>70</v>
      </c>
      <c r="C104" s="11" t="s">
        <v>17</v>
      </c>
      <c r="D104" s="10" t="s">
        <v>70</v>
      </c>
      <c r="E104" s="38"/>
      <c r="G104" s="46"/>
    </row>
    <row r="105" spans="1:7" ht="15.6" x14ac:dyDescent="0.25">
      <c r="A105" s="63"/>
      <c r="B105" s="10" t="s">
        <v>74</v>
      </c>
      <c r="C105" s="11" t="s">
        <v>9</v>
      </c>
      <c r="D105" s="10" t="s">
        <v>74</v>
      </c>
      <c r="E105" s="32" t="s">
        <v>83</v>
      </c>
      <c r="G105" s="40"/>
    </row>
    <row r="106" spans="1:7" s="21" customFormat="1" ht="15" customHeight="1" x14ac:dyDescent="0.3">
      <c r="A106" s="63"/>
      <c r="B106" s="10" t="s">
        <v>76</v>
      </c>
      <c r="C106" s="11" t="s">
        <v>9</v>
      </c>
      <c r="D106" s="10" t="s">
        <v>76</v>
      </c>
      <c r="E106" s="33" t="s">
        <v>77</v>
      </c>
      <c r="F106" s="20"/>
      <c r="G106" s="41"/>
    </row>
    <row r="107" spans="1:7" ht="15.6" x14ac:dyDescent="0.25">
      <c r="A107" s="64"/>
      <c r="B107" s="10" t="s">
        <v>78</v>
      </c>
      <c r="C107" s="11" t="s">
        <v>17</v>
      </c>
      <c r="D107" s="10" t="s">
        <v>78</v>
      </c>
      <c r="E107" s="32"/>
      <c r="G107" s="40"/>
    </row>
    <row r="108" spans="1:7" ht="46.8" x14ac:dyDescent="0.25">
      <c r="A108" s="62" t="s">
        <v>49</v>
      </c>
      <c r="B108" s="10" t="s">
        <v>72</v>
      </c>
      <c r="C108" s="11" t="s">
        <v>9</v>
      </c>
      <c r="D108" s="10" t="s">
        <v>72</v>
      </c>
      <c r="E108" s="32" t="s">
        <v>99</v>
      </c>
      <c r="G108" s="40"/>
    </row>
    <row r="109" spans="1:7" ht="15.6" x14ac:dyDescent="0.25">
      <c r="A109" s="63"/>
      <c r="B109" s="10" t="s">
        <v>70</v>
      </c>
      <c r="C109" s="11" t="s">
        <v>17</v>
      </c>
      <c r="D109" s="10" t="s">
        <v>70</v>
      </c>
      <c r="E109" s="31"/>
      <c r="G109" s="39"/>
    </row>
    <row r="110" spans="1:7" ht="15.6" x14ac:dyDescent="0.25">
      <c r="A110" s="63"/>
      <c r="B110" s="10" t="s">
        <v>74</v>
      </c>
      <c r="C110" s="11" t="s">
        <v>9</v>
      </c>
      <c r="D110" s="10" t="s">
        <v>74</v>
      </c>
      <c r="E110" s="32" t="s">
        <v>85</v>
      </c>
      <c r="G110" s="40"/>
    </row>
    <row r="111" spans="1:7" s="21" customFormat="1" ht="15" customHeight="1" x14ac:dyDescent="0.3">
      <c r="A111" s="63"/>
      <c r="B111" s="10" t="s">
        <v>76</v>
      </c>
      <c r="C111" s="11" t="s">
        <v>9</v>
      </c>
      <c r="D111" s="10" t="s">
        <v>76</v>
      </c>
      <c r="E111" s="33" t="s">
        <v>77</v>
      </c>
      <c r="F111" s="20"/>
      <c r="G111" s="41"/>
    </row>
    <row r="112" spans="1:7" ht="15.6" x14ac:dyDescent="0.25">
      <c r="A112" s="64"/>
      <c r="B112" s="10" t="s">
        <v>78</v>
      </c>
      <c r="C112" s="11" t="s">
        <v>17</v>
      </c>
      <c r="D112" s="10" t="s">
        <v>78</v>
      </c>
      <c r="E112" s="34">
        <f>E109/10537.1/12</f>
        <v>0</v>
      </c>
      <c r="G112" s="42"/>
    </row>
    <row r="113" spans="1:7" ht="46.8" x14ac:dyDescent="0.25">
      <c r="A113" s="62" t="s">
        <v>52</v>
      </c>
      <c r="B113" s="10" t="s">
        <v>72</v>
      </c>
      <c r="C113" s="11" t="s">
        <v>9</v>
      </c>
      <c r="D113" s="10" t="s">
        <v>72</v>
      </c>
      <c r="E113" s="32" t="s">
        <v>100</v>
      </c>
      <c r="G113" s="40"/>
    </row>
    <row r="114" spans="1:7" ht="15.6" x14ac:dyDescent="0.25">
      <c r="A114" s="63"/>
      <c r="B114" s="10" t="s">
        <v>70</v>
      </c>
      <c r="C114" s="11" t="s">
        <v>17</v>
      </c>
      <c r="D114" s="10" t="s">
        <v>70</v>
      </c>
      <c r="E114" s="38"/>
      <c r="G114" s="46"/>
    </row>
    <row r="115" spans="1:7" ht="15.6" x14ac:dyDescent="0.25">
      <c r="A115" s="63"/>
      <c r="B115" s="10" t="s">
        <v>74</v>
      </c>
      <c r="C115" s="11" t="s">
        <v>9</v>
      </c>
      <c r="D115" s="10" t="s">
        <v>74</v>
      </c>
      <c r="E115" s="32" t="s">
        <v>83</v>
      </c>
      <c r="G115" s="40"/>
    </row>
    <row r="116" spans="1:7" s="21" customFormat="1" ht="15" customHeight="1" x14ac:dyDescent="0.3">
      <c r="A116" s="63"/>
      <c r="B116" s="10" t="s">
        <v>76</v>
      </c>
      <c r="C116" s="11" t="s">
        <v>9</v>
      </c>
      <c r="D116" s="10" t="s">
        <v>76</v>
      </c>
      <c r="E116" s="33" t="s">
        <v>77</v>
      </c>
      <c r="F116" s="20"/>
      <c r="G116" s="41"/>
    </row>
    <row r="117" spans="1:7" ht="15.6" x14ac:dyDescent="0.25">
      <c r="A117" s="64"/>
      <c r="B117" s="10" t="s">
        <v>78</v>
      </c>
      <c r="C117" s="11" t="s">
        <v>17</v>
      </c>
      <c r="D117" s="10" t="s">
        <v>78</v>
      </c>
      <c r="E117" s="32"/>
      <c r="G117" s="40"/>
    </row>
    <row r="118" spans="1:7" ht="93.6" x14ac:dyDescent="0.25">
      <c r="A118" s="62" t="s">
        <v>55</v>
      </c>
      <c r="B118" s="10" t="s">
        <v>72</v>
      </c>
      <c r="C118" s="11" t="s">
        <v>9</v>
      </c>
      <c r="D118" s="10" t="s">
        <v>72</v>
      </c>
      <c r="E118" s="32" t="s">
        <v>101</v>
      </c>
      <c r="G118" s="40"/>
    </row>
    <row r="119" spans="1:7" ht="15.6" x14ac:dyDescent="0.25">
      <c r="A119" s="63"/>
      <c r="B119" s="10" t="s">
        <v>70</v>
      </c>
      <c r="C119" s="11" t="s">
        <v>17</v>
      </c>
      <c r="D119" s="10" t="s">
        <v>70</v>
      </c>
      <c r="E119" s="38"/>
      <c r="G119" s="46"/>
    </row>
    <row r="120" spans="1:7" ht="15.6" x14ac:dyDescent="0.25">
      <c r="A120" s="63"/>
      <c r="B120" s="10" t="s">
        <v>74</v>
      </c>
      <c r="C120" s="11" t="s">
        <v>9</v>
      </c>
      <c r="D120" s="10" t="s">
        <v>74</v>
      </c>
      <c r="E120" s="32" t="s">
        <v>83</v>
      </c>
      <c r="G120" s="40"/>
    </row>
    <row r="121" spans="1:7" s="21" customFormat="1" ht="15" customHeight="1" x14ac:dyDescent="0.3">
      <c r="A121" s="63"/>
      <c r="B121" s="10" t="s">
        <v>76</v>
      </c>
      <c r="C121" s="11" t="s">
        <v>9</v>
      </c>
      <c r="D121" s="10" t="s">
        <v>76</v>
      </c>
      <c r="E121" s="33" t="s">
        <v>77</v>
      </c>
      <c r="F121" s="20"/>
      <c r="G121" s="41"/>
    </row>
    <row r="122" spans="1:7" ht="15.6" x14ac:dyDescent="0.25">
      <c r="A122" s="64"/>
      <c r="B122" s="10" t="s">
        <v>78</v>
      </c>
      <c r="C122" s="11" t="s">
        <v>17</v>
      </c>
      <c r="D122" s="10" t="s">
        <v>78</v>
      </c>
      <c r="E122" s="32"/>
      <c r="G122" s="40"/>
    </row>
    <row r="123" spans="1:7" ht="62.4" x14ac:dyDescent="0.25">
      <c r="A123" s="62" t="s">
        <v>57</v>
      </c>
      <c r="B123" s="10" t="s">
        <v>72</v>
      </c>
      <c r="C123" s="11" t="s">
        <v>9</v>
      </c>
      <c r="D123" s="10" t="s">
        <v>72</v>
      </c>
      <c r="E123" s="32" t="s">
        <v>102</v>
      </c>
      <c r="G123" s="40"/>
    </row>
    <row r="124" spans="1:7" ht="15.6" x14ac:dyDescent="0.25">
      <c r="A124" s="63"/>
      <c r="B124" s="10" t="s">
        <v>70</v>
      </c>
      <c r="C124" s="11" t="s">
        <v>17</v>
      </c>
      <c r="D124" s="10" t="s">
        <v>70</v>
      </c>
      <c r="E124" s="31">
        <f>0.33*10537.1*12</f>
        <v>41726.916000000005</v>
      </c>
      <c r="G124" s="39"/>
    </row>
    <row r="125" spans="1:7" ht="15.6" x14ac:dyDescent="0.25">
      <c r="A125" s="63"/>
      <c r="B125" s="10" t="s">
        <v>74</v>
      </c>
      <c r="C125" s="11" t="s">
        <v>9</v>
      </c>
      <c r="D125" s="10" t="s">
        <v>74</v>
      </c>
      <c r="E125" s="32" t="s">
        <v>103</v>
      </c>
      <c r="G125" s="40"/>
    </row>
    <row r="126" spans="1:7" s="21" customFormat="1" ht="15" customHeight="1" x14ac:dyDescent="0.3">
      <c r="A126" s="63"/>
      <c r="B126" s="10" t="s">
        <v>76</v>
      </c>
      <c r="C126" s="11" t="s">
        <v>9</v>
      </c>
      <c r="D126" s="10" t="s">
        <v>76</v>
      </c>
      <c r="E126" s="33" t="s">
        <v>77</v>
      </c>
      <c r="F126" s="20"/>
      <c r="G126" s="41"/>
    </row>
    <row r="127" spans="1:7" ht="15.6" x14ac:dyDescent="0.25">
      <c r="A127" s="64"/>
      <c r="B127" s="10" t="s">
        <v>78</v>
      </c>
      <c r="C127" s="11" t="s">
        <v>17</v>
      </c>
      <c r="D127" s="10" t="s">
        <v>78</v>
      </c>
      <c r="E127" s="34">
        <f>E124/10537.1/12</f>
        <v>0.33</v>
      </c>
      <c r="G127" s="42"/>
    </row>
    <row r="128" spans="1:7" ht="26.4" x14ac:dyDescent="0.25">
      <c r="A128" s="62" t="s">
        <v>59</v>
      </c>
      <c r="B128" s="10" t="s">
        <v>72</v>
      </c>
      <c r="C128" s="11" t="s">
        <v>9</v>
      </c>
      <c r="D128" s="10" t="s">
        <v>72</v>
      </c>
      <c r="E128" s="32" t="s">
        <v>104</v>
      </c>
      <c r="G128" s="40"/>
    </row>
    <row r="129" spans="1:7" ht="15.6" x14ac:dyDescent="0.25">
      <c r="A129" s="63"/>
      <c r="B129" s="10" t="s">
        <v>70</v>
      </c>
      <c r="C129" s="11" t="s">
        <v>17</v>
      </c>
      <c r="D129" s="10" t="s">
        <v>70</v>
      </c>
      <c r="E129" s="38"/>
      <c r="G129" s="46"/>
    </row>
    <row r="130" spans="1:7" ht="31.2" x14ac:dyDescent="0.25">
      <c r="A130" s="63"/>
      <c r="B130" s="10" t="s">
        <v>74</v>
      </c>
      <c r="C130" s="11" t="s">
        <v>9</v>
      </c>
      <c r="D130" s="10" t="s">
        <v>74</v>
      </c>
      <c r="E130" s="32" t="s">
        <v>75</v>
      </c>
      <c r="G130" s="40"/>
    </row>
    <row r="131" spans="1:7" s="21" customFormat="1" ht="15" customHeight="1" x14ac:dyDescent="0.3">
      <c r="A131" s="63"/>
      <c r="B131" s="10" t="s">
        <v>76</v>
      </c>
      <c r="C131" s="11" t="s">
        <v>9</v>
      </c>
      <c r="D131" s="10" t="s">
        <v>76</v>
      </c>
      <c r="E131" s="33" t="s">
        <v>77</v>
      </c>
      <c r="F131" s="20"/>
      <c r="G131" s="41"/>
    </row>
    <row r="132" spans="1:7" ht="15.6" x14ac:dyDescent="0.25">
      <c r="A132" s="64"/>
      <c r="B132" s="10" t="s">
        <v>78</v>
      </c>
      <c r="C132" s="11" t="s">
        <v>17</v>
      </c>
      <c r="D132" s="10" t="s">
        <v>78</v>
      </c>
      <c r="E132" s="32"/>
      <c r="G132" s="40"/>
    </row>
    <row r="133" spans="1:7" ht="62.4" x14ac:dyDescent="0.25">
      <c r="A133" s="62" t="s">
        <v>64</v>
      </c>
      <c r="B133" s="10" t="s">
        <v>72</v>
      </c>
      <c r="C133" s="11" t="s">
        <v>9</v>
      </c>
      <c r="D133" s="10" t="s">
        <v>72</v>
      </c>
      <c r="E133" s="32" t="s">
        <v>105</v>
      </c>
      <c r="G133" s="40"/>
    </row>
    <row r="134" spans="1:7" ht="15.6" x14ac:dyDescent="0.25">
      <c r="A134" s="63"/>
      <c r="B134" s="10" t="s">
        <v>70</v>
      </c>
      <c r="C134" s="11" t="s">
        <v>17</v>
      </c>
      <c r="D134" s="10" t="s">
        <v>70</v>
      </c>
      <c r="E134" s="31"/>
      <c r="G134" s="46"/>
    </row>
    <row r="135" spans="1:7" ht="46.8" x14ac:dyDescent="0.25">
      <c r="A135" s="63"/>
      <c r="B135" s="10" t="s">
        <v>74</v>
      </c>
      <c r="C135" s="11" t="s">
        <v>9</v>
      </c>
      <c r="D135" s="10" t="s">
        <v>74</v>
      </c>
      <c r="E135" s="32" t="s">
        <v>81</v>
      </c>
      <c r="G135" s="40"/>
    </row>
    <row r="136" spans="1:7" s="21" customFormat="1" ht="15" customHeight="1" x14ac:dyDescent="0.3">
      <c r="A136" s="63"/>
      <c r="B136" s="10" t="s">
        <v>76</v>
      </c>
      <c r="C136" s="11" t="s">
        <v>9</v>
      </c>
      <c r="D136" s="10" t="s">
        <v>76</v>
      </c>
      <c r="E136" s="33" t="s">
        <v>77</v>
      </c>
      <c r="F136" s="20"/>
      <c r="G136" s="41"/>
    </row>
    <row r="137" spans="1:7" ht="15.6" x14ac:dyDescent="0.25">
      <c r="A137" s="64"/>
      <c r="B137" s="10" t="s">
        <v>78</v>
      </c>
      <c r="C137" s="11" t="s">
        <v>17</v>
      </c>
      <c r="D137" s="10" t="s">
        <v>78</v>
      </c>
      <c r="E137" s="32">
        <f>E134/10537.1/12</f>
        <v>0</v>
      </c>
      <c r="G137" s="40"/>
    </row>
    <row r="138" spans="1:7" ht="32.25" customHeight="1" x14ac:dyDescent="0.25">
      <c r="A138" s="59" t="s">
        <v>106</v>
      </c>
      <c r="B138" s="60"/>
      <c r="C138" s="60"/>
      <c r="D138" s="60"/>
      <c r="E138" s="61"/>
      <c r="G138" s="47"/>
    </row>
    <row r="139" spans="1:7" ht="15.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48">
        <v>0</v>
      </c>
      <c r="G139" s="47"/>
    </row>
    <row r="140" spans="1:7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48">
        <v>0</v>
      </c>
      <c r="G140" s="47"/>
    </row>
    <row r="141" spans="1:7" ht="15.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8">
        <v>27196.54</v>
      </c>
      <c r="G141" s="47"/>
    </row>
    <row r="142" spans="1:7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48">
        <f>E161+E166+E171+E181+E176</f>
        <v>165489.94</v>
      </c>
      <c r="G142" s="47"/>
    </row>
    <row r="143" spans="1:7" ht="15.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48">
        <f>E142</f>
        <v>165489.94</v>
      </c>
    </row>
    <row r="144" spans="1:7" ht="15.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48"/>
    </row>
    <row r="145" spans="1:5" ht="15.6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48"/>
    </row>
    <row r="146" spans="1:5" ht="15.6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48">
        <f>40968.28+1957.99+8829.07+11285.87+99085.46</f>
        <v>162126.67000000001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48">
        <f>E146</f>
        <v>162126.67000000001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48"/>
    </row>
    <row r="149" spans="1:5" ht="15.6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48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48"/>
    </row>
    <row r="151" spans="1:5" ht="15.6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48"/>
    </row>
    <row r="152" spans="1:5" ht="15.6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48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ht="15.6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48">
        <f>E142-E146+E141</f>
        <v>30559.80999999999</v>
      </c>
    </row>
    <row r="156" spans="1:5" ht="36.75" customHeight="1" x14ac:dyDescent="0.25">
      <c r="A156" s="59" t="s">
        <v>126</v>
      </c>
      <c r="B156" s="60"/>
      <c r="C156" s="60"/>
      <c r="D156" s="60"/>
      <c r="E156" s="61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ht="15.6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48"/>
    </row>
    <row r="159" spans="1:5" ht="34.5" customHeight="1" x14ac:dyDescent="0.25">
      <c r="A159" s="59" t="s">
        <v>129</v>
      </c>
      <c r="B159" s="60"/>
      <c r="C159" s="60"/>
      <c r="D159" s="60"/>
      <c r="E159" s="61"/>
    </row>
    <row r="160" spans="1:5" ht="52.8" x14ac:dyDescent="0.25">
      <c r="A160" s="62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ht="15.6" x14ac:dyDescent="0.25">
      <c r="A161" s="63"/>
      <c r="B161" s="10" t="s">
        <v>70</v>
      </c>
      <c r="C161" s="11" t="s">
        <v>17</v>
      </c>
      <c r="D161" s="10" t="s">
        <v>70</v>
      </c>
      <c r="E161" s="31">
        <v>8989.6200000000008</v>
      </c>
    </row>
    <row r="162" spans="1:6" ht="15.6" x14ac:dyDescent="0.25">
      <c r="A162" s="63"/>
      <c r="B162" s="10" t="s">
        <v>74</v>
      </c>
      <c r="C162" s="11" t="s">
        <v>9</v>
      </c>
      <c r="D162" s="10" t="s">
        <v>74</v>
      </c>
      <c r="E162" s="32" t="s">
        <v>103</v>
      </c>
    </row>
    <row r="163" spans="1:6" s="21" customFormat="1" ht="15" customHeight="1" x14ac:dyDescent="0.3">
      <c r="A163" s="63"/>
      <c r="B163" s="10" t="s">
        <v>76</v>
      </c>
      <c r="C163" s="11" t="s">
        <v>9</v>
      </c>
      <c r="D163" s="10" t="s">
        <v>76</v>
      </c>
      <c r="E163" s="52" t="s">
        <v>77</v>
      </c>
      <c r="F163" s="20"/>
    </row>
    <row r="164" spans="1:6" ht="15.6" x14ac:dyDescent="0.25">
      <c r="A164" s="64"/>
      <c r="B164" s="10" t="s">
        <v>78</v>
      </c>
      <c r="C164" s="11" t="s">
        <v>17</v>
      </c>
      <c r="D164" s="10" t="s">
        <v>78</v>
      </c>
      <c r="E164" s="34">
        <f>E161/10537.1/12</f>
        <v>7.1094988184604871E-2</v>
      </c>
      <c r="F164" s="5"/>
    </row>
    <row r="165" spans="1:6" ht="93.6" x14ac:dyDescent="0.25">
      <c r="A165" s="62" t="s">
        <v>132</v>
      </c>
      <c r="B165" s="10" t="s">
        <v>72</v>
      </c>
      <c r="C165" s="11" t="s">
        <v>9</v>
      </c>
      <c r="D165" s="10" t="s">
        <v>72</v>
      </c>
      <c r="E165" s="32" t="s">
        <v>133</v>
      </c>
      <c r="F165" s="5"/>
    </row>
    <row r="166" spans="1:6" ht="15.6" x14ac:dyDescent="0.25">
      <c r="A166" s="63"/>
      <c r="B166" s="10" t="s">
        <v>70</v>
      </c>
      <c r="C166" s="11" t="s">
        <v>17</v>
      </c>
      <c r="D166" s="10" t="s">
        <v>70</v>
      </c>
      <c r="E166" s="31">
        <v>41749.06</v>
      </c>
      <c r="F166" s="5"/>
    </row>
    <row r="167" spans="1:6" ht="15.6" x14ac:dyDescent="0.25">
      <c r="A167" s="63"/>
      <c r="B167" s="10" t="s">
        <v>74</v>
      </c>
      <c r="C167" s="11" t="s">
        <v>9</v>
      </c>
      <c r="D167" s="10" t="s">
        <v>74</v>
      </c>
      <c r="E167" s="32" t="s">
        <v>103</v>
      </c>
      <c r="F167" s="5"/>
    </row>
    <row r="168" spans="1:6" s="21" customFormat="1" ht="15" customHeight="1" x14ac:dyDescent="0.3">
      <c r="A168" s="63"/>
      <c r="B168" s="10" t="s">
        <v>76</v>
      </c>
      <c r="C168" s="11" t="s">
        <v>9</v>
      </c>
      <c r="D168" s="10" t="s">
        <v>76</v>
      </c>
      <c r="E168" s="33" t="s">
        <v>77</v>
      </c>
      <c r="F168" s="20"/>
    </row>
    <row r="169" spans="1:6" ht="15.6" x14ac:dyDescent="0.25">
      <c r="A169" s="64"/>
      <c r="B169" s="10" t="s">
        <v>78</v>
      </c>
      <c r="C169" s="11" t="s">
        <v>17</v>
      </c>
      <c r="D169" s="10" t="s">
        <v>78</v>
      </c>
      <c r="E169" s="34">
        <f>E166/10537.1/12</f>
        <v>0.33017512724880022</v>
      </c>
      <c r="F169" s="5"/>
    </row>
    <row r="170" spans="1:6" ht="93.6" x14ac:dyDescent="0.25">
      <c r="A170" s="62" t="s">
        <v>134</v>
      </c>
      <c r="B170" s="10" t="s">
        <v>72</v>
      </c>
      <c r="C170" s="11" t="s">
        <v>9</v>
      </c>
      <c r="D170" s="10" t="s">
        <v>72</v>
      </c>
      <c r="E170" s="32" t="s">
        <v>135</v>
      </c>
      <c r="F170" s="5"/>
    </row>
    <row r="171" spans="1:6" ht="15.6" x14ac:dyDescent="0.25">
      <c r="A171" s="63"/>
      <c r="B171" s="10" t="s">
        <v>70</v>
      </c>
      <c r="C171" s="11" t="s">
        <v>17</v>
      </c>
      <c r="D171" s="10" t="s">
        <v>70</v>
      </c>
      <c r="E171" s="31">
        <v>1985.25</v>
      </c>
      <c r="F171" s="5"/>
    </row>
    <row r="172" spans="1:6" ht="15.6" x14ac:dyDescent="0.25">
      <c r="A172" s="63"/>
      <c r="B172" s="10" t="s">
        <v>74</v>
      </c>
      <c r="C172" s="11" t="s">
        <v>9</v>
      </c>
      <c r="D172" s="10" t="s">
        <v>74</v>
      </c>
      <c r="E172" s="32" t="s">
        <v>103</v>
      </c>
      <c r="F172" s="5"/>
    </row>
    <row r="173" spans="1:6" s="21" customFormat="1" ht="15" customHeight="1" x14ac:dyDescent="0.3">
      <c r="A173" s="63"/>
      <c r="B173" s="10" t="s">
        <v>76</v>
      </c>
      <c r="C173" s="11" t="s">
        <v>9</v>
      </c>
      <c r="D173" s="10" t="s">
        <v>76</v>
      </c>
      <c r="E173" s="33" t="s">
        <v>77</v>
      </c>
      <c r="F173" s="20"/>
    </row>
    <row r="174" spans="1:6" ht="15.6" x14ac:dyDescent="0.25">
      <c r="A174" s="64"/>
      <c r="B174" s="10" t="s">
        <v>78</v>
      </c>
      <c r="C174" s="11" t="s">
        <v>17</v>
      </c>
      <c r="D174" s="10" t="s">
        <v>78</v>
      </c>
      <c r="E174" s="34">
        <f>E171/10537.1/12</f>
        <v>1.5700477360943713E-2</v>
      </c>
      <c r="F174" s="5"/>
    </row>
    <row r="175" spans="1:6" ht="46.8" x14ac:dyDescent="0.25">
      <c r="A175" s="62" t="s">
        <v>107</v>
      </c>
      <c r="B175" s="10" t="s">
        <v>72</v>
      </c>
      <c r="C175" s="11" t="s">
        <v>9</v>
      </c>
      <c r="D175" s="10" t="s">
        <v>72</v>
      </c>
      <c r="E175" s="32" t="s">
        <v>197</v>
      </c>
      <c r="F175" s="5"/>
    </row>
    <row r="176" spans="1:6" ht="15.6" x14ac:dyDescent="0.25">
      <c r="A176" s="63"/>
      <c r="B176" s="10" t="s">
        <v>70</v>
      </c>
      <c r="C176" s="11" t="s">
        <v>17</v>
      </c>
      <c r="D176" s="10" t="s">
        <v>70</v>
      </c>
      <c r="E176" s="31">
        <v>11500.88</v>
      </c>
      <c r="F176" s="5"/>
    </row>
    <row r="177" spans="1:6" ht="15.6" x14ac:dyDescent="0.25">
      <c r="A177" s="63"/>
      <c r="B177" s="10" t="s">
        <v>74</v>
      </c>
      <c r="C177" s="11" t="s">
        <v>9</v>
      </c>
      <c r="D177" s="10" t="s">
        <v>74</v>
      </c>
      <c r="E177" s="32" t="s">
        <v>103</v>
      </c>
      <c r="F177" s="5"/>
    </row>
    <row r="178" spans="1:6" s="21" customFormat="1" ht="15" customHeight="1" x14ac:dyDescent="0.3">
      <c r="A178" s="63"/>
      <c r="B178" s="10" t="s">
        <v>76</v>
      </c>
      <c r="C178" s="11" t="s">
        <v>9</v>
      </c>
      <c r="D178" s="10" t="s">
        <v>76</v>
      </c>
      <c r="E178" s="33" t="s">
        <v>77</v>
      </c>
      <c r="F178" s="20"/>
    </row>
    <row r="179" spans="1:6" ht="15.6" x14ac:dyDescent="0.25">
      <c r="A179" s="64"/>
      <c r="B179" s="10" t="s">
        <v>78</v>
      </c>
      <c r="C179" s="11" t="s">
        <v>17</v>
      </c>
      <c r="D179" s="10" t="s">
        <v>78</v>
      </c>
      <c r="E179" s="34">
        <f>E176/10537.1/12</f>
        <v>9.095544947534584E-2</v>
      </c>
      <c r="F179" s="5"/>
    </row>
    <row r="180" spans="1:6" ht="62.4" x14ac:dyDescent="0.25">
      <c r="A180" s="62" t="s">
        <v>108</v>
      </c>
      <c r="B180" s="10" t="s">
        <v>72</v>
      </c>
      <c r="C180" s="11" t="s">
        <v>9</v>
      </c>
      <c r="D180" s="10" t="s">
        <v>72</v>
      </c>
      <c r="E180" s="32" t="s">
        <v>136</v>
      </c>
      <c r="F180" s="5"/>
    </row>
    <row r="181" spans="1:6" ht="15.6" x14ac:dyDescent="0.25">
      <c r="A181" s="63"/>
      <c r="B181" s="10" t="s">
        <v>70</v>
      </c>
      <c r="C181" s="11" t="s">
        <v>17</v>
      </c>
      <c r="D181" s="10" t="s">
        <v>70</v>
      </c>
      <c r="E181" s="31">
        <v>101265.13</v>
      </c>
      <c r="F181" s="5"/>
    </row>
    <row r="182" spans="1:6" ht="15.6" x14ac:dyDescent="0.25">
      <c r="A182" s="63"/>
      <c r="B182" s="10" t="s">
        <v>74</v>
      </c>
      <c r="C182" s="11" t="s">
        <v>9</v>
      </c>
      <c r="D182" s="10" t="s">
        <v>74</v>
      </c>
      <c r="E182" s="32" t="s">
        <v>103</v>
      </c>
      <c r="F182" s="5"/>
    </row>
    <row r="183" spans="1:6" s="21" customFormat="1" ht="15" customHeight="1" x14ac:dyDescent="0.3">
      <c r="A183" s="63"/>
      <c r="B183" s="10" t="s">
        <v>76</v>
      </c>
      <c r="C183" s="11" t="s">
        <v>9</v>
      </c>
      <c r="D183" s="10" t="s">
        <v>76</v>
      </c>
      <c r="E183" s="33" t="s">
        <v>77</v>
      </c>
      <c r="F183" s="20"/>
    </row>
    <row r="184" spans="1:6" ht="15.6" x14ac:dyDescent="0.25">
      <c r="A184" s="64"/>
      <c r="B184" s="10" t="s">
        <v>78</v>
      </c>
      <c r="C184" s="11" t="s">
        <v>17</v>
      </c>
      <c r="D184" s="10" t="s">
        <v>78</v>
      </c>
      <c r="E184" s="34">
        <f>E181/10537.1/12</f>
        <v>0.80086179625640197</v>
      </c>
    </row>
    <row r="185" spans="1:6" ht="15" customHeight="1" x14ac:dyDescent="0.25">
      <c r="A185" s="59" t="s">
        <v>137</v>
      </c>
      <c r="B185" s="60"/>
      <c r="C185" s="60"/>
      <c r="D185" s="60"/>
      <c r="E185" s="61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59" t="s">
        <v>147</v>
      </c>
      <c r="B190" s="60"/>
      <c r="C190" s="60"/>
      <c r="D190" s="60"/>
      <c r="E190" s="61"/>
    </row>
    <row r="191" spans="1:6" x14ac:dyDescent="0.25">
      <c r="A191" s="9" t="s">
        <v>148</v>
      </c>
      <c r="B191" s="22" t="s">
        <v>16</v>
      </c>
      <c r="C191" s="22" t="s">
        <v>17</v>
      </c>
      <c r="D191" s="22" t="s">
        <v>16</v>
      </c>
      <c r="E191" s="23"/>
    </row>
    <row r="192" spans="1:6" ht="26.4" x14ac:dyDescent="0.25">
      <c r="A192" s="9" t="s">
        <v>149</v>
      </c>
      <c r="B192" s="24" t="s">
        <v>19</v>
      </c>
      <c r="C192" s="24" t="s">
        <v>17</v>
      </c>
      <c r="D192" s="24" t="s">
        <v>19</v>
      </c>
      <c r="E192" s="25"/>
    </row>
    <row r="193" spans="1:5" ht="15.6" x14ac:dyDescent="0.25">
      <c r="A193" s="9" t="s">
        <v>150</v>
      </c>
      <c r="B193" s="24" t="s">
        <v>24</v>
      </c>
      <c r="C193" s="24" t="s">
        <v>17</v>
      </c>
      <c r="D193" s="24" t="s">
        <v>24</v>
      </c>
      <c r="E193" s="31"/>
    </row>
    <row r="194" spans="1:5" x14ac:dyDescent="0.25">
      <c r="A194" s="9" t="s">
        <v>151</v>
      </c>
      <c r="B194" s="24" t="s">
        <v>58</v>
      </c>
      <c r="C194" s="24" t="s">
        <v>17</v>
      </c>
      <c r="D194" s="24" t="s">
        <v>58</v>
      </c>
      <c r="E194" s="25"/>
    </row>
    <row r="195" spans="1:5" ht="26.4" x14ac:dyDescent="0.25">
      <c r="A195" s="9" t="s">
        <v>152</v>
      </c>
      <c r="B195" s="24" t="s">
        <v>60</v>
      </c>
      <c r="C195" s="24" t="s">
        <v>17</v>
      </c>
      <c r="D195" s="24" t="s">
        <v>60</v>
      </c>
      <c r="E195" s="25"/>
    </row>
    <row r="196" spans="1:5" ht="15.6" x14ac:dyDescent="0.3">
      <c r="A196" s="9" t="s">
        <v>153</v>
      </c>
      <c r="B196" s="24" t="s">
        <v>65</v>
      </c>
      <c r="C196" s="24" t="s">
        <v>17</v>
      </c>
      <c r="D196" s="24" t="s">
        <v>65</v>
      </c>
      <c r="E196" s="55">
        <f>E203+E213+E233+E273+E293</f>
        <v>9058.7300000000323</v>
      </c>
    </row>
    <row r="197" spans="1:5" ht="20.25" customHeight="1" x14ac:dyDescent="0.25">
      <c r="A197" s="59" t="s">
        <v>154</v>
      </c>
      <c r="B197" s="60"/>
      <c r="C197" s="60"/>
      <c r="D197" s="60"/>
      <c r="E197" s="61"/>
    </row>
    <row r="198" spans="1:5" x14ac:dyDescent="0.25">
      <c r="A198" s="56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57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57"/>
      <c r="B200" s="10" t="s">
        <v>158</v>
      </c>
      <c r="C200" s="11" t="s">
        <v>159</v>
      </c>
      <c r="D200" s="10" t="s">
        <v>158</v>
      </c>
      <c r="E200" s="31">
        <v>173.86</v>
      </c>
    </row>
    <row r="201" spans="1:5" ht="15.6" x14ac:dyDescent="0.25">
      <c r="A201" s="57"/>
      <c r="B201" s="10" t="s">
        <v>160</v>
      </c>
      <c r="C201" s="11" t="s">
        <v>17</v>
      </c>
      <c r="D201" s="10" t="s">
        <v>160</v>
      </c>
      <c r="E201" s="31">
        <v>353854.89</v>
      </c>
    </row>
    <row r="202" spans="1:5" ht="15.6" x14ac:dyDescent="0.25">
      <c r="A202" s="57"/>
      <c r="B202" s="10" t="s">
        <v>161</v>
      </c>
      <c r="C202" s="11" t="s">
        <v>17</v>
      </c>
      <c r="D202" s="10" t="s">
        <v>161</v>
      </c>
      <c r="E202" s="31">
        <v>347662.42</v>
      </c>
    </row>
    <row r="203" spans="1:5" ht="15.6" x14ac:dyDescent="0.25">
      <c r="A203" s="57"/>
      <c r="B203" s="10" t="s">
        <v>162</v>
      </c>
      <c r="C203" s="11" t="s">
        <v>17</v>
      </c>
      <c r="D203" s="10" t="s">
        <v>162</v>
      </c>
      <c r="E203" s="31">
        <f>E201-E202</f>
        <v>6192.4700000000303</v>
      </c>
    </row>
    <row r="204" spans="1:5" ht="26.4" x14ac:dyDescent="0.25">
      <c r="A204" s="57"/>
      <c r="B204" s="10" t="s">
        <v>163</v>
      </c>
      <c r="C204" s="11" t="s">
        <v>17</v>
      </c>
      <c r="D204" s="10" t="s">
        <v>163</v>
      </c>
      <c r="E204" s="31">
        <v>552322.97</v>
      </c>
    </row>
    <row r="205" spans="1:5" ht="26.4" x14ac:dyDescent="0.25">
      <c r="A205" s="57"/>
      <c r="B205" s="10" t="s">
        <v>164</v>
      </c>
      <c r="C205" s="11" t="s">
        <v>17</v>
      </c>
      <c r="D205" s="10" t="s">
        <v>164</v>
      </c>
      <c r="E205" s="31">
        <v>498388.5</v>
      </c>
    </row>
    <row r="206" spans="1:5" ht="26.4" x14ac:dyDescent="0.25">
      <c r="A206" s="57"/>
      <c r="B206" s="10" t="s">
        <v>165</v>
      </c>
      <c r="C206" s="11" t="s">
        <v>17</v>
      </c>
      <c r="D206" s="10" t="s">
        <v>165</v>
      </c>
      <c r="E206" s="31">
        <f>E204-E205</f>
        <v>53934.469999999972</v>
      </c>
    </row>
    <row r="207" spans="1:5" ht="26.4" x14ac:dyDescent="0.25">
      <c r="A207" s="58"/>
      <c r="B207" s="10" t="s">
        <v>166</v>
      </c>
      <c r="C207" s="11" t="s">
        <v>17</v>
      </c>
      <c r="D207" s="10" t="s">
        <v>166</v>
      </c>
      <c r="E207" s="19"/>
    </row>
    <row r="208" spans="1:5" x14ac:dyDescent="0.25">
      <c r="A208" s="56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57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57"/>
      <c r="B210" s="10" t="s">
        <v>158</v>
      </c>
      <c r="C210" s="11" t="s">
        <v>159</v>
      </c>
      <c r="D210" s="10" t="s">
        <v>158</v>
      </c>
      <c r="E210" s="31">
        <v>62.23</v>
      </c>
    </row>
    <row r="211" spans="1:5" ht="15.6" x14ac:dyDescent="0.25">
      <c r="A211" s="57"/>
      <c r="B211" s="10" t="s">
        <v>160</v>
      </c>
      <c r="C211" s="11" t="s">
        <v>17</v>
      </c>
      <c r="D211" s="10" t="s">
        <v>160</v>
      </c>
      <c r="E211" s="31">
        <v>87747.56</v>
      </c>
    </row>
    <row r="212" spans="1:5" ht="15.6" x14ac:dyDescent="0.25">
      <c r="A212" s="57"/>
      <c r="B212" s="10" t="s">
        <v>161</v>
      </c>
      <c r="C212" s="11" t="s">
        <v>17</v>
      </c>
      <c r="D212" s="10" t="s">
        <v>161</v>
      </c>
      <c r="E212" s="31">
        <v>86211.98</v>
      </c>
    </row>
    <row r="213" spans="1:5" ht="15.6" x14ac:dyDescent="0.25">
      <c r="A213" s="57"/>
      <c r="B213" s="10" t="s">
        <v>162</v>
      </c>
      <c r="C213" s="11" t="s">
        <v>17</v>
      </c>
      <c r="D213" s="10" t="s">
        <v>162</v>
      </c>
      <c r="E213" s="31">
        <f>E211-E212</f>
        <v>1535.5800000000017</v>
      </c>
    </row>
    <row r="214" spans="1:5" ht="26.4" x14ac:dyDescent="0.25">
      <c r="A214" s="57"/>
      <c r="B214" s="10" t="s">
        <v>163</v>
      </c>
      <c r="C214" s="11" t="s">
        <v>17</v>
      </c>
      <c r="D214" s="10" t="s">
        <v>163</v>
      </c>
      <c r="E214" s="31">
        <v>77800.86</v>
      </c>
    </row>
    <row r="215" spans="1:5" ht="26.4" x14ac:dyDescent="0.25">
      <c r="A215" s="57"/>
      <c r="B215" s="10" t="s">
        <v>164</v>
      </c>
      <c r="C215" s="11" t="s">
        <v>17</v>
      </c>
      <c r="D215" s="10" t="s">
        <v>164</v>
      </c>
      <c r="E215" s="31">
        <v>72450</v>
      </c>
    </row>
    <row r="216" spans="1:5" ht="26.4" x14ac:dyDescent="0.25">
      <c r="A216" s="57"/>
      <c r="B216" s="10" t="s">
        <v>165</v>
      </c>
      <c r="C216" s="11" t="s">
        <v>17</v>
      </c>
      <c r="D216" s="10" t="s">
        <v>165</v>
      </c>
      <c r="E216" s="31">
        <f>E214-E215</f>
        <v>5350.8600000000006</v>
      </c>
    </row>
    <row r="217" spans="1:5" ht="26.4" x14ac:dyDescent="0.25">
      <c r="A217" s="58"/>
      <c r="B217" s="10" t="s">
        <v>166</v>
      </c>
      <c r="C217" s="11" t="s">
        <v>17</v>
      </c>
      <c r="D217" s="10" t="s">
        <v>166</v>
      </c>
      <c r="E217" s="19"/>
    </row>
    <row r="218" spans="1:5" ht="26.4" x14ac:dyDescent="0.25">
      <c r="A218" s="56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57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57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57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57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57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57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57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57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58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56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57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57"/>
      <c r="B230" s="10" t="s">
        <v>158</v>
      </c>
      <c r="C230" s="11" t="s">
        <v>159</v>
      </c>
      <c r="D230" s="10" t="s">
        <v>158</v>
      </c>
      <c r="E230" s="31">
        <v>907.18</v>
      </c>
    </row>
    <row r="231" spans="1:5" ht="15.6" x14ac:dyDescent="0.25">
      <c r="A231" s="57"/>
      <c r="B231" s="10" t="s">
        <v>160</v>
      </c>
      <c r="C231" s="11" t="s">
        <v>17</v>
      </c>
      <c r="D231" s="10" t="s">
        <v>160</v>
      </c>
      <c r="E231" s="31">
        <v>4173.53</v>
      </c>
    </row>
    <row r="232" spans="1:5" ht="15.6" x14ac:dyDescent="0.25">
      <c r="A232" s="57"/>
      <c r="B232" s="10" t="s">
        <v>161</v>
      </c>
      <c r="C232" s="11" t="s">
        <v>17</v>
      </c>
      <c r="D232" s="10" t="s">
        <v>161</v>
      </c>
      <c r="E232" s="31">
        <v>4100.49</v>
      </c>
    </row>
    <row r="233" spans="1:5" ht="15.6" x14ac:dyDescent="0.25">
      <c r="A233" s="57"/>
      <c r="B233" s="10" t="s">
        <v>162</v>
      </c>
      <c r="C233" s="11" t="s">
        <v>17</v>
      </c>
      <c r="D233" s="10" t="s">
        <v>162</v>
      </c>
      <c r="E233" s="31">
        <f>E231-E232</f>
        <v>73.039999999999964</v>
      </c>
    </row>
    <row r="234" spans="1:5" ht="26.4" x14ac:dyDescent="0.25">
      <c r="A234" s="57"/>
      <c r="B234" s="10" t="s">
        <v>163</v>
      </c>
      <c r="C234" s="11" t="s">
        <v>17</v>
      </c>
      <c r="D234" s="10" t="s">
        <v>163</v>
      </c>
      <c r="E234" s="31">
        <v>3744.6</v>
      </c>
    </row>
    <row r="235" spans="1:5" ht="26.4" x14ac:dyDescent="0.25">
      <c r="A235" s="57"/>
      <c r="B235" s="10" t="s">
        <v>164</v>
      </c>
      <c r="C235" s="11" t="s">
        <v>17</v>
      </c>
      <c r="D235" s="10" t="s">
        <v>164</v>
      </c>
      <c r="E235" s="31">
        <v>3320</v>
      </c>
    </row>
    <row r="236" spans="1:5" ht="26.4" x14ac:dyDescent="0.25">
      <c r="A236" s="57"/>
      <c r="B236" s="10" t="s">
        <v>165</v>
      </c>
      <c r="C236" s="11" t="s">
        <v>17</v>
      </c>
      <c r="D236" s="10" t="s">
        <v>165</v>
      </c>
      <c r="E236" s="31">
        <f>E234-E235</f>
        <v>424.59999999999991</v>
      </c>
    </row>
    <row r="237" spans="1:5" ht="26.4" x14ac:dyDescent="0.25">
      <c r="A237" s="58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56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57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57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57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57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57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57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57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57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58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56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57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57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57"/>
      <c r="B251" s="10" t="s">
        <v>160</v>
      </c>
      <c r="C251" s="11" t="s">
        <v>17</v>
      </c>
      <c r="D251" s="10" t="s">
        <v>160</v>
      </c>
      <c r="E251" s="49"/>
    </row>
    <row r="252" spans="1:5" x14ac:dyDescent="0.25">
      <c r="A252" s="57"/>
      <c r="B252" s="10" t="s">
        <v>161</v>
      </c>
      <c r="C252" s="11" t="s">
        <v>17</v>
      </c>
      <c r="D252" s="10" t="s">
        <v>161</v>
      </c>
      <c r="E252" s="49"/>
    </row>
    <row r="253" spans="1:5" x14ac:dyDescent="0.25">
      <c r="A253" s="57"/>
      <c r="B253" s="10" t="s">
        <v>162</v>
      </c>
      <c r="C253" s="11" t="s">
        <v>17</v>
      </c>
      <c r="D253" s="10" t="s">
        <v>162</v>
      </c>
      <c r="E253" s="49"/>
    </row>
    <row r="254" spans="1:5" ht="26.4" x14ac:dyDescent="0.25">
      <c r="A254" s="57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57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57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58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56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57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57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57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57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57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57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57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57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58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56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57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57"/>
      <c r="B270" s="10" t="s">
        <v>158</v>
      </c>
      <c r="C270" s="11" t="s">
        <v>159</v>
      </c>
      <c r="D270" s="10" t="s">
        <v>158</v>
      </c>
      <c r="E270" s="31">
        <v>1635.97</v>
      </c>
    </row>
    <row r="271" spans="1:5" ht="15.6" x14ac:dyDescent="0.25">
      <c r="A271" s="57"/>
      <c r="B271" s="10" t="s">
        <v>160</v>
      </c>
      <c r="C271" s="11" t="s">
        <v>17</v>
      </c>
      <c r="D271" s="10" t="s">
        <v>160</v>
      </c>
      <c r="E271" s="31">
        <v>36461.67</v>
      </c>
    </row>
    <row r="272" spans="1:5" ht="15.6" x14ac:dyDescent="0.25">
      <c r="A272" s="57"/>
      <c r="B272" s="10" t="s">
        <v>161</v>
      </c>
      <c r="C272" s="11" t="s">
        <v>17</v>
      </c>
      <c r="D272" s="10" t="s">
        <v>161</v>
      </c>
      <c r="E272" s="31">
        <v>35823.58</v>
      </c>
    </row>
    <row r="273" spans="1:5" ht="15.6" x14ac:dyDescent="0.25">
      <c r="A273" s="57"/>
      <c r="B273" s="10" t="s">
        <v>162</v>
      </c>
      <c r="C273" s="11" t="s">
        <v>17</v>
      </c>
      <c r="D273" s="10" t="s">
        <v>162</v>
      </c>
      <c r="E273" s="31">
        <f>E271-E272</f>
        <v>638.08999999999651</v>
      </c>
    </row>
    <row r="274" spans="1:5" ht="26.4" x14ac:dyDescent="0.25">
      <c r="A274" s="57"/>
      <c r="B274" s="10" t="s">
        <v>163</v>
      </c>
      <c r="C274" s="11" t="s">
        <v>17</v>
      </c>
      <c r="D274" s="10" t="s">
        <v>163</v>
      </c>
      <c r="E274" s="31">
        <v>37283</v>
      </c>
    </row>
    <row r="275" spans="1:5" ht="26.4" x14ac:dyDescent="0.25">
      <c r="A275" s="57"/>
      <c r="B275" s="10" t="s">
        <v>164</v>
      </c>
      <c r="C275" s="11" t="s">
        <v>17</v>
      </c>
      <c r="D275" s="10" t="s">
        <v>164</v>
      </c>
      <c r="E275" s="31">
        <v>35682</v>
      </c>
    </row>
    <row r="276" spans="1:5" ht="26.4" x14ac:dyDescent="0.25">
      <c r="A276" s="57"/>
      <c r="B276" s="10" t="s">
        <v>165</v>
      </c>
      <c r="C276" s="11" t="s">
        <v>17</v>
      </c>
      <c r="D276" s="10" t="s">
        <v>165</v>
      </c>
      <c r="E276" s="31">
        <f>E274-E275</f>
        <v>1601</v>
      </c>
    </row>
    <row r="277" spans="1:5" ht="26.4" x14ac:dyDescent="0.25">
      <c r="A277" s="58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56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57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57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57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57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57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57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57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57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58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56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x14ac:dyDescent="0.25">
      <c r="A289" s="57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customHeight="1" x14ac:dyDescent="0.25">
      <c r="A290" s="57"/>
      <c r="B290" s="10" t="s">
        <v>158</v>
      </c>
      <c r="C290" s="11" t="s">
        <v>159</v>
      </c>
      <c r="D290" s="10" t="s">
        <v>158</v>
      </c>
      <c r="E290" s="31">
        <v>2543.15</v>
      </c>
    </row>
    <row r="291" spans="1:5" ht="15.6" x14ac:dyDescent="0.25">
      <c r="A291" s="57"/>
      <c r="B291" s="10" t="s">
        <v>160</v>
      </c>
      <c r="C291" s="11" t="s">
        <v>17</v>
      </c>
      <c r="D291" s="10" t="s">
        <v>160</v>
      </c>
      <c r="E291" s="31">
        <v>35403.160000000003</v>
      </c>
    </row>
    <row r="292" spans="1:5" ht="15.6" x14ac:dyDescent="0.25">
      <c r="A292" s="57"/>
      <c r="B292" s="10" t="s">
        <v>161</v>
      </c>
      <c r="C292" s="11" t="s">
        <v>17</v>
      </c>
      <c r="D292" s="10" t="s">
        <v>161</v>
      </c>
      <c r="E292" s="31">
        <v>34783.61</v>
      </c>
    </row>
    <row r="293" spans="1:5" ht="15.6" x14ac:dyDescent="0.25">
      <c r="A293" s="57"/>
      <c r="B293" s="10" t="s">
        <v>162</v>
      </c>
      <c r="C293" s="11" t="s">
        <v>17</v>
      </c>
      <c r="D293" s="10" t="s">
        <v>162</v>
      </c>
      <c r="E293" s="31">
        <f>E291-E292</f>
        <v>619.55000000000291</v>
      </c>
    </row>
    <row r="294" spans="1:5" ht="26.4" x14ac:dyDescent="0.25">
      <c r="A294" s="57"/>
      <c r="B294" s="10" t="s">
        <v>163</v>
      </c>
      <c r="C294" s="11" t="s">
        <v>17</v>
      </c>
      <c r="D294" s="10" t="s">
        <v>163</v>
      </c>
      <c r="E294" s="31">
        <v>36832</v>
      </c>
    </row>
    <row r="295" spans="1:5" ht="26.4" x14ac:dyDescent="0.25">
      <c r="A295" s="57"/>
      <c r="B295" s="10" t="s">
        <v>164</v>
      </c>
      <c r="C295" s="11" t="s">
        <v>17</v>
      </c>
      <c r="D295" s="10" t="s">
        <v>164</v>
      </c>
      <c r="E295" s="31">
        <v>35968</v>
      </c>
    </row>
    <row r="296" spans="1:5" ht="26.4" x14ac:dyDescent="0.25">
      <c r="A296" s="57"/>
      <c r="B296" s="10" t="s">
        <v>165</v>
      </c>
      <c r="C296" s="11" t="s">
        <v>17</v>
      </c>
      <c r="D296" s="10" t="s">
        <v>165</v>
      </c>
      <c r="E296" s="31">
        <f>E294-E295</f>
        <v>864</v>
      </c>
    </row>
    <row r="297" spans="1:5" ht="26.4" x14ac:dyDescent="0.25">
      <c r="A297" s="58"/>
      <c r="B297" s="10" t="s">
        <v>166</v>
      </c>
      <c r="C297" s="11" t="s">
        <v>17</v>
      </c>
      <c r="D297" s="10" t="s">
        <v>166</v>
      </c>
      <c r="E297" s="19"/>
    </row>
    <row r="298" spans="1:5" x14ac:dyDescent="0.25">
      <c r="A298" s="56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x14ac:dyDescent="0.25">
      <c r="A299" s="57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customHeight="1" x14ac:dyDescent="0.25">
      <c r="A300" s="57"/>
      <c r="B300" s="10" t="s">
        <v>158</v>
      </c>
      <c r="C300" s="11" t="s">
        <v>159</v>
      </c>
      <c r="D300" s="10" t="s">
        <v>158</v>
      </c>
      <c r="E300" s="19"/>
    </row>
    <row r="301" spans="1:5" x14ac:dyDescent="0.25">
      <c r="A301" s="57"/>
      <c r="B301" s="10" t="s">
        <v>160</v>
      </c>
      <c r="C301" s="11" t="s">
        <v>17</v>
      </c>
      <c r="D301" s="10" t="s">
        <v>160</v>
      </c>
      <c r="E301" s="19"/>
    </row>
    <row r="302" spans="1:5" x14ac:dyDescent="0.25">
      <c r="A302" s="57"/>
      <c r="B302" s="10" t="s">
        <v>161</v>
      </c>
      <c r="C302" s="11" t="s">
        <v>17</v>
      </c>
      <c r="D302" s="10" t="s">
        <v>161</v>
      </c>
      <c r="E302" s="19"/>
    </row>
    <row r="303" spans="1:5" x14ac:dyDescent="0.25">
      <c r="A303" s="57"/>
      <c r="B303" s="10" t="s">
        <v>162</v>
      </c>
      <c r="C303" s="11" t="s">
        <v>17</v>
      </c>
      <c r="D303" s="10" t="s">
        <v>162</v>
      </c>
      <c r="E303" s="19"/>
    </row>
    <row r="304" spans="1:5" ht="26.4" x14ac:dyDescent="0.25">
      <c r="A304" s="57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57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57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58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56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57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57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57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57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57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57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57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57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58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59" t="s">
        <v>182</v>
      </c>
      <c r="B318" s="60"/>
      <c r="C318" s="60"/>
      <c r="D318" s="60"/>
      <c r="E318" s="61"/>
    </row>
    <row r="319" spans="1:5" ht="15.6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51"/>
    </row>
    <row r="320" spans="1:5" ht="15.6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51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51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59" t="s">
        <v>188</v>
      </c>
      <c r="B323" s="60"/>
      <c r="C323" s="60"/>
      <c r="D323" s="60"/>
      <c r="E323" s="61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ht="15.6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51">
        <v>15</v>
      </c>
    </row>
    <row r="326" spans="1:5" ht="27" thickBot="1" x14ac:dyDescent="0.3">
      <c r="A326" s="26" t="s">
        <v>193</v>
      </c>
      <c r="B326" s="27" t="s">
        <v>194</v>
      </c>
      <c r="C326" s="28" t="s">
        <v>17</v>
      </c>
      <c r="D326" s="27" t="s">
        <v>194</v>
      </c>
      <c r="E326" s="31">
        <v>351141.43</v>
      </c>
    </row>
  </sheetData>
  <mergeCells count="53">
    <mergeCell ref="B3:D3"/>
    <mergeCell ref="A53:A57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25" right="0.25" top="0.75" bottom="0.75" header="0.3" footer="0.3"/>
  <pageSetup paperSize="9" scale="72" fitToHeight="100" orientation="portrait" r:id="rId1"/>
  <rowBreaks count="1" manualBreakCount="1">
    <brk id="1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cp:lastPrinted>2021-03-20T04:39:44Z</cp:lastPrinted>
  <dcterms:created xsi:type="dcterms:W3CDTF">2019-01-24T04:09:30Z</dcterms:created>
  <dcterms:modified xsi:type="dcterms:W3CDTF">2021-03-29T03:28:15Z</dcterms:modified>
</cp:coreProperties>
</file>