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6" i="1" l="1"/>
  <c r="E155" i="1"/>
  <c r="E20" i="1" l="1"/>
  <c r="E36" i="1" l="1"/>
  <c r="E22" i="1" l="1"/>
  <c r="E21" i="1"/>
  <c r="E296" i="1" l="1"/>
  <c r="E293" i="1"/>
  <c r="E276" i="1"/>
  <c r="E273" i="1"/>
  <c r="E236" i="1"/>
  <c r="E233" i="1"/>
  <c r="E216" i="1"/>
  <c r="E213" i="1"/>
  <c r="E206" i="1"/>
  <c r="E203" i="1"/>
  <c r="E142" i="1"/>
  <c r="E179" i="1"/>
  <c r="E196" i="1" l="1"/>
  <c r="E23" i="1"/>
  <c r="E67" i="1" l="1"/>
  <c r="E184" i="1" l="1"/>
  <c r="E174" i="1"/>
  <c r="E169" i="1"/>
  <c r="E164" i="1"/>
  <c r="E137" i="1"/>
  <c r="E134" i="1"/>
  <c r="E127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3" i="1"/>
  <c r="E29" i="1"/>
  <c r="E31" i="1" s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<sst xmlns="http://schemas.openxmlformats.org/spreadsheetml/2006/main" count="1132" uniqueCount="199">
  <si>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</si>
  <si>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</si>
  <si>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</si>
  <si>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</si>
  <si>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</si>
  <si>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</si>
  <si>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</si>
  <si>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</si>
  <si>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</si>
  <si>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</si>
  <si>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</si>
  <si>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</si>
  <si>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</si>
  <si>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</si>
  <si>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</si>
  <si>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</si>
  <si>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</si>
  <si>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</si>
  <si>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</si>
  <si>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</si>
  <si>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</si>
  <si>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</si>
  <si>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</si>
  <si>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</si>
  <si>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</si>
  <si>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</si>
  <si>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</si>
  <si>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</si>
  <si>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</si>
  <si>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</si>
  <si>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</si>
  <si>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</si>
  <si>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</si>
  <si>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</si>
  <si>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</si>
  <si>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</si>
  <si>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</si>
  <si>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</si>
  <si>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</si>
  <si>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</si>
  <si>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</si>
  <si>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</si>
  <si>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</si>
  <si>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</si>
  <si>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</si>
  <si>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</si>
  <si>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</si>
  <si>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</si>
  <si>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</si>
  <si>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</si>
  <si>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</si>
  <si>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</si>
  <si>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</si>
  <si>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</si>
  <si>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</si>
  <si>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</si>
  <si>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</si>
  <si>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</si>
  <si>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</si>
  <si>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</si>
  <si>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</si>
  <si>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</si>
  <si>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</si>
  <si>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</si>
  <si>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</si>
  <si>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</si>
  <si>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</si>
  <si>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</si>
  <si>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</si>
  <si>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</si>
  <si>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</si>
  <si>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</si>
  <si>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</si>
  <si>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</si>
  <si>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</si>
  <si>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</si>
  <si>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</si>
  <si>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</si>
  <si>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</si>
  <si>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</si>
  <si>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</si>
  <si>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</si>
  <si>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</si>
  <si>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</si>
  <si>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</si>
  <si>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</si>
  <si>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</si>
  <si>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</si>
  <si>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</si>
  <si>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</si>
  <si>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</si>
  <si>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</si>
  <si>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</si>
  <si>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</si>
  <si>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</si>
  <si>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</si>
  <si>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</si>
  <si>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</si>
  <si>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</si>
  <si>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</si>
  <si>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</si>
  <si>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</si>
  <si>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</si>
  <si>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</si>
  <si>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</si>
  <si>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</si>
  <si>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</si>
  <si>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</si>
  <si>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</si>
  <si>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</si>
  <si>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</si>
  <si>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</si>
  <si>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</si>
  <si>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</si>
  <si>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</si>
  <si>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</si>
  <si>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</si>
  <si>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</si>
  <si>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</si>
  <si>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</si>
  <si>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</si>
  <si>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</si>
  <si>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</si>
  <si>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</si>
  <si>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</si>
  <si>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</si>
  <si>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</si>
  <si>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</si>
  <si>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</si>
  <si>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</si>
  <si>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</si>
  <si>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</si>
  <si>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</si>
  <si>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</si>
  <si>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</si>
  <si>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</si>
  <si>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</si>
  <si>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</si>
  <si>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</si>
  <si>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</si>
  <si>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</si>
  <si>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</si>
  <si>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</si>
  <si>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</si>
  <si>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</si>
  <si>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</si>
  <si>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</si>
  <si>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</si>
  <si>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</si>
  <si>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</si>
  <si>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</si>
  <si>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</si>
  <si>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</si>
  <si>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</si>
  <si>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</si>
  <si>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</si>
  <si>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</si>
  <si>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</si>
  <si>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</si>
  <si>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</si>
  <si>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</si>
  <si>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</si>
  <si>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</si>
  <si>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</si>
  <si>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</si>
  <si>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</si>
  <si>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</si>
  <si>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</si>
  <si>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</si>
  <si>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</si>
  <si>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</si>
  <si>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</si>
  <si>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</si>
  <si>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</si>
  <si>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</si>
  <si>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</si>
  <si>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</si>
  <si>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</si>
  <si>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</si>
  <si>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</si>
  <si>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</si>
  <si>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</si>
  <si>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</si>
  <si>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</si>
  <si>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</si>
  <si>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</si>
  <si>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</si>
  <si>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</si>
  <si>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</si>
  <si>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</si>
  <si>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</si>
  <si>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</si>
  <si>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</si>
  <si>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</si>
  <si>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д.28б</t>
  </si>
  <si>
    <t>общая площадь дома, кв. м.    4 808,8</t>
  </si>
  <si>
    <t>Водоотведение при содержании общего имущества</t>
  </si>
  <si>
    <t>Вознаграждение председателя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</si>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</sst>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316" zoomScaleNormal="100" zoomScaleSheetLayoutView="100" workbookViewId="0">
      <selection activeCell="E296" sqref="E296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2" t="s">
        <v>198</v>
      </c>
      <c r="B3" s="52"/>
      <c r="C3" s="52"/>
      <c r="D3" s="52"/>
      <c r="E3" s="52"/>
    </row>
    <row r="4" spans="1:5" ht="15" customHeight="1" x14ac:dyDescent="0.25">
      <c r="A4" s="52" t="s">
        <v>0</v>
      </c>
      <c r="B4" s="52"/>
      <c r="C4" s="52"/>
      <c r="D4" s="52"/>
      <c r="E4" s="52"/>
    </row>
    <row r="5" spans="1:5" ht="15" customHeight="1" x14ac:dyDescent="0.25">
      <c r="A5" s="52" t="s">
        <v>194</v>
      </c>
      <c r="B5" s="52"/>
      <c r="C5" s="52"/>
      <c r="D5" s="52"/>
      <c r="E5" s="52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3" t="s">
        <v>195</v>
      </c>
      <c r="B7" s="53"/>
      <c r="C7" s="53"/>
      <c r="D7" s="53"/>
      <c r="E7" s="53"/>
    </row>
    <row r="8" spans="1:5" x14ac:dyDescent="0.25">
      <c r="A8" s="53" t="s">
        <v>1</v>
      </c>
      <c r="B8" s="53"/>
      <c r="C8" s="53"/>
      <c r="D8" s="53"/>
      <c r="E8" s="53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6" t="s">
        <v>14</v>
      </c>
      <c r="B14" s="47"/>
      <c r="C14" s="47"/>
      <c r="D14" s="47"/>
      <c r="E14" s="48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-1290035.1499999999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200939.57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1265460.8600000001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E19*0.5815</f>
        <v>735865.49009000009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E19*0.2154</f>
        <v>272580.26924400002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E19*0.2031</f>
        <v>257015.10066600001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1335284.892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1235815.3400000001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124336.94*0.8</f>
        <v>99469.552000000011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6">
        <f>E16+E23</f>
        <v>45249.742000000086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-942093.07399999979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230585.09000000008</v>
      </c>
    </row>
    <row r="34" spans="1:6" ht="36.75" customHeight="1" x14ac:dyDescent="0.25">
      <c r="A34" s="46" t="s">
        <v>66</v>
      </c>
      <c r="B34" s="47"/>
      <c r="C34" s="47"/>
      <c r="D34" s="47"/>
      <c r="E34" s="48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1">
        <f>E39+E44+E49+E54+E59+E64+E69+E74+E79+E84+E89+E94+E99+E104+E109+E114+E119+E124+E129+E134</f>
        <v>987342.81599999988</v>
      </c>
    </row>
    <row r="37" spans="1:6" ht="34.5" customHeight="1" x14ac:dyDescent="0.25">
      <c r="A37" s="46" t="s">
        <v>71</v>
      </c>
      <c r="B37" s="47"/>
      <c r="C37" s="47"/>
      <c r="D37" s="47"/>
      <c r="E37" s="48"/>
    </row>
    <row r="38" spans="1:6" ht="52.8" x14ac:dyDescent="0.25">
      <c r="A38" s="49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0"/>
      <c r="B39" s="10" t="s">
        <v>70</v>
      </c>
      <c r="C39" s="11" t="s">
        <v>17</v>
      </c>
      <c r="D39" s="10" t="s">
        <v>70</v>
      </c>
      <c r="E39" s="31">
        <f>0.15*4808.8*12</f>
        <v>8655.84</v>
      </c>
    </row>
    <row r="40" spans="1:6" x14ac:dyDescent="0.25">
      <c r="A40" s="50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0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1"/>
      <c r="B42" s="10" t="s">
        <v>78</v>
      </c>
      <c r="C42" s="11" t="s">
        <v>17</v>
      </c>
      <c r="D42" s="10" t="s">
        <v>78</v>
      </c>
      <c r="E42" s="33">
        <f>E39/4808.8/12</f>
        <v>0.15</v>
      </c>
    </row>
    <row r="43" spans="1:6" ht="79.2" x14ac:dyDescent="0.25">
      <c r="A43" s="49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0"/>
      <c r="B44" s="10" t="s">
        <v>70</v>
      </c>
      <c r="C44" s="11" t="s">
        <v>17</v>
      </c>
      <c r="D44" s="10" t="s">
        <v>70</v>
      </c>
      <c r="E44" s="31">
        <f>2.3*4808.8*12</f>
        <v>132722.88</v>
      </c>
    </row>
    <row r="45" spans="1:6" x14ac:dyDescent="0.25">
      <c r="A45" s="50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50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1"/>
      <c r="B47" s="10" t="s">
        <v>78</v>
      </c>
      <c r="C47" s="11" t="s">
        <v>17</v>
      </c>
      <c r="D47" s="10" t="s">
        <v>78</v>
      </c>
      <c r="E47" s="33">
        <f>E44/4808.8/12</f>
        <v>2.3000000000000003</v>
      </c>
    </row>
    <row r="48" spans="1:6" ht="26.4" x14ac:dyDescent="0.25">
      <c r="A48" s="49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0"/>
      <c r="B49" s="10" t="s">
        <v>70</v>
      </c>
      <c r="C49" s="11" t="s">
        <v>17</v>
      </c>
      <c r="D49" s="10" t="s">
        <v>70</v>
      </c>
      <c r="E49" s="31">
        <f>3.5*4808.8*12</f>
        <v>201969.59999999998</v>
      </c>
    </row>
    <row r="50" spans="1:6" ht="39.6" x14ac:dyDescent="0.25">
      <c r="A50" s="50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0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1"/>
      <c r="B52" s="10" t="s">
        <v>78</v>
      </c>
      <c r="C52" s="11" t="s">
        <v>17</v>
      </c>
      <c r="D52" s="10" t="s">
        <v>78</v>
      </c>
      <c r="E52" s="19">
        <f>E49/4808.8/12</f>
        <v>3.4999999999999996</v>
      </c>
    </row>
    <row r="53" spans="1:6" ht="26.4" x14ac:dyDescent="0.25">
      <c r="A53" s="49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0"/>
      <c r="B54" s="10" t="s">
        <v>70</v>
      </c>
      <c r="C54" s="11" t="s">
        <v>17</v>
      </c>
      <c r="D54" s="10" t="s">
        <v>70</v>
      </c>
      <c r="E54" s="31">
        <f>2.14*4808.8*12</f>
        <v>123489.984</v>
      </c>
    </row>
    <row r="55" spans="1:6" x14ac:dyDescent="0.25">
      <c r="A55" s="50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0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1"/>
      <c r="B57" s="10" t="s">
        <v>78</v>
      </c>
      <c r="C57" s="11" t="s">
        <v>17</v>
      </c>
      <c r="D57" s="10" t="s">
        <v>78</v>
      </c>
      <c r="E57" s="33">
        <f>E54/4808.8/12</f>
        <v>2.14</v>
      </c>
    </row>
    <row r="58" spans="1:6" ht="26.4" x14ac:dyDescent="0.25">
      <c r="A58" s="49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0"/>
      <c r="B59" s="10" t="s">
        <v>70</v>
      </c>
      <c r="C59" s="11" t="s">
        <v>17</v>
      </c>
      <c r="D59" s="10" t="s">
        <v>70</v>
      </c>
      <c r="E59" s="31">
        <f>0.25*4808.8*12</f>
        <v>14426.400000000001</v>
      </c>
    </row>
    <row r="60" spans="1:6" x14ac:dyDescent="0.25">
      <c r="A60" s="50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0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1"/>
      <c r="B62" s="10" t="s">
        <v>78</v>
      </c>
      <c r="C62" s="11" t="s">
        <v>17</v>
      </c>
      <c r="D62" s="10" t="s">
        <v>78</v>
      </c>
      <c r="E62" s="31">
        <f>E59/4808.8/12</f>
        <v>0.25</v>
      </c>
    </row>
    <row r="63" spans="1:6" ht="26.4" x14ac:dyDescent="0.25">
      <c r="A63" s="49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0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50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0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1"/>
      <c r="B67" s="10" t="s">
        <v>78</v>
      </c>
      <c r="C67" s="11" t="s">
        <v>17</v>
      </c>
      <c r="D67" s="10" t="s">
        <v>78</v>
      </c>
      <c r="E67" s="31">
        <f>E64/12/4808.8</f>
        <v>0</v>
      </c>
    </row>
    <row r="68" spans="1:6" ht="26.4" x14ac:dyDescent="0.25">
      <c r="A68" s="49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0"/>
      <c r="B69" s="10" t="s">
        <v>70</v>
      </c>
      <c r="C69" s="11" t="s">
        <v>17</v>
      </c>
      <c r="D69" s="10" t="s">
        <v>70</v>
      </c>
      <c r="E69" s="31">
        <f>0.59*4808.8*12</f>
        <v>34046.304000000004</v>
      </c>
    </row>
    <row r="70" spans="1:6" x14ac:dyDescent="0.25">
      <c r="A70" s="50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0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1"/>
      <c r="B72" s="10" t="s">
        <v>78</v>
      </c>
      <c r="C72" s="11" t="s">
        <v>17</v>
      </c>
      <c r="D72" s="10" t="s">
        <v>78</v>
      </c>
      <c r="E72" s="33">
        <f>E69/4808.8/12</f>
        <v>0.59</v>
      </c>
    </row>
    <row r="73" spans="1:6" ht="26.4" x14ac:dyDescent="0.25">
      <c r="A73" s="49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0"/>
      <c r="B74" s="10" t="s">
        <v>70</v>
      </c>
      <c r="C74" s="11" t="s">
        <v>17</v>
      </c>
      <c r="D74" s="10" t="s">
        <v>70</v>
      </c>
      <c r="E74" s="31">
        <f>4.1*4808.8*12</f>
        <v>236592.95999999996</v>
      </c>
    </row>
    <row r="75" spans="1:6" ht="39.6" x14ac:dyDescent="0.25">
      <c r="A75" s="50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0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1"/>
      <c r="B77" s="10" t="s">
        <v>78</v>
      </c>
      <c r="C77" s="11" t="s">
        <v>17</v>
      </c>
      <c r="D77" s="10" t="s">
        <v>78</v>
      </c>
      <c r="E77" s="33">
        <f>E74/4808.8/12</f>
        <v>4.0999999999999988</v>
      </c>
    </row>
    <row r="78" spans="1:6" ht="52.8" x14ac:dyDescent="0.25">
      <c r="A78" s="49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0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0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0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1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9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0"/>
      <c r="B84" s="10" t="s">
        <v>70</v>
      </c>
      <c r="C84" s="11" t="s">
        <v>17</v>
      </c>
      <c r="D84" s="10" t="s">
        <v>70</v>
      </c>
      <c r="E84" s="31">
        <f>0.36*4808.8*12</f>
        <v>20774.016</v>
      </c>
    </row>
    <row r="85" spans="1:6" ht="39.6" x14ac:dyDescent="0.25">
      <c r="A85" s="50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0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1"/>
      <c r="B87" s="10" t="s">
        <v>78</v>
      </c>
      <c r="C87" s="11" t="s">
        <v>17</v>
      </c>
      <c r="D87" s="10" t="s">
        <v>78</v>
      </c>
      <c r="E87" s="33">
        <f>E84/4808.8/12</f>
        <v>0.35999999999999993</v>
      </c>
    </row>
    <row r="88" spans="1:6" ht="26.4" x14ac:dyDescent="0.25">
      <c r="A88" s="49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0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0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0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1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9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0"/>
      <c r="B94" s="10" t="s">
        <v>70</v>
      </c>
      <c r="C94" s="11" t="s">
        <v>17</v>
      </c>
      <c r="D94" s="10" t="s">
        <v>70</v>
      </c>
      <c r="E94" s="31">
        <f>3.39*4808.8*12</f>
        <v>195621.984</v>
      </c>
    </row>
    <row r="95" spans="1:6" x14ac:dyDescent="0.25">
      <c r="A95" s="50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0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1"/>
      <c r="B97" s="10" t="s">
        <v>78</v>
      </c>
      <c r="C97" s="11" t="s">
        <v>17</v>
      </c>
      <c r="D97" s="10" t="s">
        <v>78</v>
      </c>
      <c r="E97" s="33">
        <f>E94/4808.8/12</f>
        <v>3.39</v>
      </c>
    </row>
    <row r="98" spans="1:6" ht="26.4" x14ac:dyDescent="0.25">
      <c r="A98" s="49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0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0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0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1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9.6" x14ac:dyDescent="0.25">
      <c r="A103" s="49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0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0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0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1"/>
      <c r="B107" s="10" t="s">
        <v>78</v>
      </c>
      <c r="C107" s="11" t="s">
        <v>17</v>
      </c>
      <c r="D107" s="10" t="s">
        <v>78</v>
      </c>
      <c r="E107" s="19"/>
    </row>
    <row r="108" spans="1:6" ht="39.6" x14ac:dyDescent="0.25">
      <c r="A108" s="49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0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0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0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1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9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0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0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0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1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9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0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50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0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1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9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0"/>
      <c r="B124" s="10" t="s">
        <v>70</v>
      </c>
      <c r="C124" s="11" t="s">
        <v>17</v>
      </c>
      <c r="D124" s="10" t="s">
        <v>70</v>
      </c>
      <c r="E124" s="31">
        <f>0.18*4808.8*12</f>
        <v>10387.008</v>
      </c>
    </row>
    <row r="125" spans="1:6" x14ac:dyDescent="0.25">
      <c r="A125" s="50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0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1"/>
      <c r="B127" s="10" t="s">
        <v>78</v>
      </c>
      <c r="C127" s="11" t="s">
        <v>17</v>
      </c>
      <c r="D127" s="10" t="s">
        <v>78</v>
      </c>
      <c r="E127" s="33">
        <f>E124/4808.8/12</f>
        <v>0.17999999999999997</v>
      </c>
    </row>
    <row r="128" spans="1:6" ht="26.4" x14ac:dyDescent="0.25">
      <c r="A128" s="49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0"/>
      <c r="B129" s="10" t="s">
        <v>70</v>
      </c>
      <c r="C129" s="11" t="s">
        <v>17</v>
      </c>
      <c r="D129" s="10" t="s">
        <v>70</v>
      </c>
      <c r="E129" s="41"/>
    </row>
    <row r="130" spans="1:6" x14ac:dyDescent="0.25">
      <c r="A130" s="50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0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1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9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0"/>
      <c r="B134" s="10" t="s">
        <v>70</v>
      </c>
      <c r="C134" s="11" t="s">
        <v>17</v>
      </c>
      <c r="D134" s="10" t="s">
        <v>70</v>
      </c>
      <c r="E134" s="31">
        <f>0.15*4808.8*12</f>
        <v>8655.84</v>
      </c>
    </row>
    <row r="135" spans="1:6" ht="39.6" x14ac:dyDescent="0.25">
      <c r="A135" s="50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0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1"/>
      <c r="B137" s="10" t="s">
        <v>78</v>
      </c>
      <c r="C137" s="11" t="s">
        <v>17</v>
      </c>
      <c r="D137" s="10" t="s">
        <v>78</v>
      </c>
      <c r="E137" s="33">
        <f>E134/4808.8/12</f>
        <v>0.15</v>
      </c>
    </row>
    <row r="138" spans="1:6" ht="32.25" customHeight="1" x14ac:dyDescent="0.25">
      <c r="A138" s="46" t="s">
        <v>105</v>
      </c>
      <c r="B138" s="47"/>
      <c r="C138" s="47"/>
      <c r="D138" s="47"/>
      <c r="E138" s="48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18038.349999999999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122040.04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29153.54+1386.17+6279.65+8033.91+74050.33</f>
        <v>118903.6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/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E142-E146+E141</f>
        <v>21174.789999999986</v>
      </c>
    </row>
    <row r="156" spans="1:5" ht="36.75" customHeight="1" x14ac:dyDescent="0.25">
      <c r="A156" s="46" t="s">
        <v>125</v>
      </c>
      <c r="B156" s="47"/>
      <c r="C156" s="47"/>
      <c r="D156" s="47"/>
      <c r="E156" s="48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6" t="s">
        <v>128</v>
      </c>
      <c r="B159" s="47"/>
      <c r="C159" s="47"/>
      <c r="D159" s="47"/>
      <c r="E159" s="48"/>
    </row>
    <row r="160" spans="1:5" ht="52.8" x14ac:dyDescent="0.25">
      <c r="A160" s="49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0"/>
      <c r="B161" s="10" t="s">
        <v>70</v>
      </c>
      <c r="C161" s="11" t="s">
        <v>17</v>
      </c>
      <c r="D161" s="10" t="s">
        <v>70</v>
      </c>
      <c r="E161" s="31">
        <v>6459.88</v>
      </c>
    </row>
    <row r="162" spans="1:6" x14ac:dyDescent="0.25">
      <c r="A162" s="50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0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1"/>
      <c r="B164" s="10" t="s">
        <v>78</v>
      </c>
      <c r="C164" s="11" t="s">
        <v>17</v>
      </c>
      <c r="D164" s="10" t="s">
        <v>78</v>
      </c>
      <c r="E164" s="31">
        <f>E161/4808.8/12</f>
        <v>0.1119454610990961</v>
      </c>
      <c r="F164" s="5"/>
    </row>
    <row r="165" spans="1:6" ht="66" x14ac:dyDescent="0.25">
      <c r="A165" s="49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0"/>
      <c r="B166" s="10" t="s">
        <v>70</v>
      </c>
      <c r="C166" s="11" t="s">
        <v>17</v>
      </c>
      <c r="D166" s="10" t="s">
        <v>70</v>
      </c>
      <c r="E166" s="31">
        <v>30003.37</v>
      </c>
      <c r="F166" s="5"/>
    </row>
    <row r="167" spans="1:6" x14ac:dyDescent="0.25">
      <c r="A167" s="50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0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1"/>
      <c r="B169" s="10" t="s">
        <v>78</v>
      </c>
      <c r="C169" s="11" t="s">
        <v>17</v>
      </c>
      <c r="D169" s="10" t="s">
        <v>78</v>
      </c>
      <c r="E169" s="31">
        <f>E166/4808.8/12</f>
        <v>0.51993861947540621</v>
      </c>
      <c r="F169" s="5"/>
    </row>
    <row r="170" spans="1:6" ht="66" x14ac:dyDescent="0.25">
      <c r="A170" s="49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0"/>
      <c r="B171" s="10" t="s">
        <v>70</v>
      </c>
      <c r="C171" s="11" t="s">
        <v>17</v>
      </c>
      <c r="D171" s="10" t="s">
        <v>70</v>
      </c>
      <c r="E171" s="31">
        <v>1426.53</v>
      </c>
      <c r="F171" s="5"/>
    </row>
    <row r="172" spans="1:6" x14ac:dyDescent="0.25">
      <c r="A172" s="50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0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1"/>
      <c r="B174" s="10" t="s">
        <v>78</v>
      </c>
      <c r="C174" s="11" t="s">
        <v>17</v>
      </c>
      <c r="D174" s="10" t="s">
        <v>78</v>
      </c>
      <c r="E174" s="31">
        <f>E171/4808.8/12</f>
        <v>2.4720824322076191E-2</v>
      </c>
      <c r="F174" s="5"/>
    </row>
    <row r="175" spans="1:6" ht="39.6" x14ac:dyDescent="0.25">
      <c r="A175" s="49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0"/>
      <c r="B176" s="10" t="s">
        <v>70</v>
      </c>
      <c r="C176" s="11" t="s">
        <v>17</v>
      </c>
      <c r="D176" s="10" t="s">
        <v>70</v>
      </c>
      <c r="E176" s="31">
        <v>8265.31</v>
      </c>
      <c r="F176" s="5"/>
    </row>
    <row r="177" spans="1:6" x14ac:dyDescent="0.25">
      <c r="A177" s="50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0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1"/>
      <c r="B179" s="10" t="s">
        <v>78</v>
      </c>
      <c r="C179" s="11" t="s">
        <v>17</v>
      </c>
      <c r="D179" s="10" t="s">
        <v>78</v>
      </c>
      <c r="E179" s="31">
        <f>E176/4808.8/12</f>
        <v>0.14323237259468749</v>
      </c>
      <c r="F179" s="5"/>
    </row>
    <row r="180" spans="1:6" ht="52.8" x14ac:dyDescent="0.25">
      <c r="A180" s="49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0"/>
      <c r="B181" s="10" t="s">
        <v>70</v>
      </c>
      <c r="C181" s="11" t="s">
        <v>17</v>
      </c>
      <c r="D181" s="10" t="s">
        <v>70</v>
      </c>
      <c r="E181" s="31">
        <v>75884.95</v>
      </c>
      <c r="F181" s="5"/>
    </row>
    <row r="182" spans="1:6" x14ac:dyDescent="0.25">
      <c r="A182" s="50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0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1"/>
      <c r="B184" s="10" t="s">
        <v>78</v>
      </c>
      <c r="C184" s="11" t="s">
        <v>17</v>
      </c>
      <c r="D184" s="10" t="s">
        <v>78</v>
      </c>
      <c r="E184" s="31">
        <f>E181/4808.8/12</f>
        <v>1.3150361490046025</v>
      </c>
    </row>
    <row r="185" spans="1:6" ht="15" customHeight="1" x14ac:dyDescent="0.25">
      <c r="A185" s="46" t="s">
        <v>136</v>
      </c>
      <c r="B185" s="47"/>
      <c r="C185" s="47"/>
      <c r="D185" s="47"/>
      <c r="E185" s="48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6" t="s">
        <v>146</v>
      </c>
      <c r="B190" s="47"/>
      <c r="C190" s="47"/>
      <c r="D190" s="47"/>
      <c r="E190" s="48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41781.679999999935</v>
      </c>
    </row>
    <row r="197" spans="1:5" ht="20.25" customHeight="1" x14ac:dyDescent="0.25">
      <c r="A197" s="46" t="s">
        <v>153</v>
      </c>
      <c r="B197" s="47"/>
      <c r="C197" s="47"/>
      <c r="D197" s="47"/>
      <c r="E197" s="48"/>
    </row>
    <row r="198" spans="1:5" x14ac:dyDescent="0.25">
      <c r="A198" s="43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44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44"/>
      <c r="B200" s="10" t="s">
        <v>157</v>
      </c>
      <c r="C200" s="11" t="s">
        <v>158</v>
      </c>
      <c r="D200" s="10" t="s">
        <v>157</v>
      </c>
      <c r="E200" s="34">
        <v>619.36</v>
      </c>
    </row>
    <row r="201" spans="1:5" x14ac:dyDescent="0.25">
      <c r="A201" s="44"/>
      <c r="B201" s="10" t="s">
        <v>159</v>
      </c>
      <c r="C201" s="11" t="s">
        <v>17</v>
      </c>
      <c r="D201" s="10" t="s">
        <v>159</v>
      </c>
      <c r="E201" s="34">
        <v>1110450.6499999999</v>
      </c>
    </row>
    <row r="202" spans="1:5" x14ac:dyDescent="0.25">
      <c r="A202" s="44"/>
      <c r="B202" s="10" t="s">
        <v>160</v>
      </c>
      <c r="C202" s="11" t="s">
        <v>17</v>
      </c>
      <c r="D202" s="10" t="s">
        <v>160</v>
      </c>
      <c r="E202" s="34">
        <v>1084436.5</v>
      </c>
    </row>
    <row r="203" spans="1:5" x14ac:dyDescent="0.25">
      <c r="A203" s="44"/>
      <c r="B203" s="10" t="s">
        <v>161</v>
      </c>
      <c r="C203" s="11" t="s">
        <v>17</v>
      </c>
      <c r="D203" s="10" t="s">
        <v>161</v>
      </c>
      <c r="E203" s="34">
        <f>E201-E202</f>
        <v>26014.149999999907</v>
      </c>
    </row>
    <row r="204" spans="1:5" ht="26.4" x14ac:dyDescent="0.25">
      <c r="A204" s="44"/>
      <c r="B204" s="10" t="s">
        <v>162</v>
      </c>
      <c r="C204" s="11" t="s">
        <v>17</v>
      </c>
      <c r="D204" s="10" t="s">
        <v>162</v>
      </c>
      <c r="E204" s="34">
        <v>1089235</v>
      </c>
    </row>
    <row r="205" spans="1:5" ht="26.4" x14ac:dyDescent="0.25">
      <c r="A205" s="44"/>
      <c r="B205" s="10" t="s">
        <v>163</v>
      </c>
      <c r="C205" s="11" t="s">
        <v>17</v>
      </c>
      <c r="D205" s="10" t="s">
        <v>163</v>
      </c>
      <c r="E205" s="34">
        <v>1084436</v>
      </c>
    </row>
    <row r="206" spans="1:5" ht="26.4" x14ac:dyDescent="0.25">
      <c r="A206" s="44"/>
      <c r="B206" s="10" t="s">
        <v>164</v>
      </c>
      <c r="C206" s="11" t="s">
        <v>17</v>
      </c>
      <c r="D206" s="10" t="s">
        <v>164</v>
      </c>
      <c r="E206" s="34">
        <f>E204-E205</f>
        <v>4799</v>
      </c>
    </row>
    <row r="207" spans="1:5" ht="26.4" x14ac:dyDescent="0.25">
      <c r="A207" s="45"/>
      <c r="B207" s="10" t="s">
        <v>165</v>
      </c>
      <c r="C207" s="11" t="s">
        <v>17</v>
      </c>
      <c r="D207" s="10" t="s">
        <v>165</v>
      </c>
      <c r="E207" s="34"/>
    </row>
    <row r="208" spans="1:5" x14ac:dyDescent="0.25">
      <c r="A208" s="43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44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44"/>
      <c r="B210" s="10" t="s">
        <v>157</v>
      </c>
      <c r="C210" s="11" t="s">
        <v>158</v>
      </c>
      <c r="D210" s="10" t="s">
        <v>157</v>
      </c>
      <c r="E210" s="34">
        <v>263.64</v>
      </c>
    </row>
    <row r="211" spans="1:5" x14ac:dyDescent="0.25">
      <c r="A211" s="44"/>
      <c r="B211" s="10" t="s">
        <v>159</v>
      </c>
      <c r="C211" s="11" t="s">
        <v>17</v>
      </c>
      <c r="D211" s="10" t="s">
        <v>159</v>
      </c>
      <c r="E211" s="34">
        <v>381177.64</v>
      </c>
    </row>
    <row r="212" spans="1:5" x14ac:dyDescent="0.25">
      <c r="A212" s="44"/>
      <c r="B212" s="10" t="s">
        <v>160</v>
      </c>
      <c r="C212" s="11" t="s">
        <v>17</v>
      </c>
      <c r="D212" s="10" t="s">
        <v>160</v>
      </c>
      <c r="E212" s="34">
        <v>372247.92</v>
      </c>
    </row>
    <row r="213" spans="1:5" x14ac:dyDescent="0.25">
      <c r="A213" s="44"/>
      <c r="B213" s="10" t="s">
        <v>161</v>
      </c>
      <c r="C213" s="11" t="s">
        <v>17</v>
      </c>
      <c r="D213" s="10" t="s">
        <v>161</v>
      </c>
      <c r="E213" s="34">
        <f>E211-E212</f>
        <v>8929.7200000000303</v>
      </c>
    </row>
    <row r="214" spans="1:5" ht="26.4" x14ac:dyDescent="0.25">
      <c r="A214" s="44"/>
      <c r="B214" s="10" t="s">
        <v>162</v>
      </c>
      <c r="C214" s="11" t="s">
        <v>17</v>
      </c>
      <c r="D214" s="10" t="s">
        <v>162</v>
      </c>
      <c r="E214" s="34">
        <v>463340.05</v>
      </c>
    </row>
    <row r="215" spans="1:5" ht="26.4" x14ac:dyDescent="0.25">
      <c r="A215" s="44"/>
      <c r="B215" s="10" t="s">
        <v>163</v>
      </c>
      <c r="C215" s="11" t="s">
        <v>17</v>
      </c>
      <c r="D215" s="10" t="s">
        <v>163</v>
      </c>
      <c r="E215" s="34">
        <v>372300</v>
      </c>
    </row>
    <row r="216" spans="1:5" ht="26.4" x14ac:dyDescent="0.25">
      <c r="A216" s="44"/>
      <c r="B216" s="10" t="s">
        <v>164</v>
      </c>
      <c r="C216" s="11" t="s">
        <v>17</v>
      </c>
      <c r="D216" s="10" t="s">
        <v>164</v>
      </c>
      <c r="E216" s="34">
        <f>E214-E215</f>
        <v>91040.049999999988</v>
      </c>
    </row>
    <row r="217" spans="1:5" ht="26.4" x14ac:dyDescent="0.25">
      <c r="A217" s="45"/>
      <c r="B217" s="10" t="s">
        <v>165</v>
      </c>
      <c r="C217" s="11" t="s">
        <v>17</v>
      </c>
      <c r="D217" s="10" t="s">
        <v>165</v>
      </c>
      <c r="E217" s="34"/>
    </row>
    <row r="218" spans="1:5" ht="26.4" x14ac:dyDescent="0.25">
      <c r="A218" s="43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44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44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44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44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44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44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44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44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45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43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44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44"/>
      <c r="B230" s="10" t="s">
        <v>157</v>
      </c>
      <c r="C230" s="11" t="s">
        <v>158</v>
      </c>
      <c r="D230" s="10" t="s">
        <v>157</v>
      </c>
      <c r="E230" s="34">
        <v>3843.1</v>
      </c>
    </row>
    <row r="231" spans="1:5" x14ac:dyDescent="0.25">
      <c r="A231" s="44"/>
      <c r="B231" s="10" t="s">
        <v>159</v>
      </c>
      <c r="C231" s="11" t="s">
        <v>17</v>
      </c>
      <c r="D231" s="10" t="s">
        <v>159</v>
      </c>
      <c r="E231" s="34">
        <v>18126.310000000001</v>
      </c>
    </row>
    <row r="232" spans="1:5" x14ac:dyDescent="0.25">
      <c r="A232" s="44"/>
      <c r="B232" s="10" t="s">
        <v>160</v>
      </c>
      <c r="C232" s="11" t="s">
        <v>17</v>
      </c>
      <c r="D232" s="10" t="s">
        <v>160</v>
      </c>
      <c r="E232" s="34">
        <v>17701.669999999998</v>
      </c>
    </row>
    <row r="233" spans="1:5" x14ac:dyDescent="0.25">
      <c r="A233" s="44"/>
      <c r="B233" s="10" t="s">
        <v>161</v>
      </c>
      <c r="C233" s="11" t="s">
        <v>17</v>
      </c>
      <c r="D233" s="10" t="s">
        <v>161</v>
      </c>
      <c r="E233" s="34">
        <f>E231-E232</f>
        <v>424.64000000000306</v>
      </c>
    </row>
    <row r="234" spans="1:5" ht="26.4" x14ac:dyDescent="0.25">
      <c r="A234" s="44"/>
      <c r="B234" s="10" t="s">
        <v>162</v>
      </c>
      <c r="C234" s="11" t="s">
        <v>17</v>
      </c>
      <c r="D234" s="10" t="s">
        <v>162</v>
      </c>
      <c r="E234" s="34">
        <v>22035.3</v>
      </c>
    </row>
    <row r="235" spans="1:5" ht="26.4" x14ac:dyDescent="0.25">
      <c r="A235" s="44"/>
      <c r="B235" s="10" t="s">
        <v>163</v>
      </c>
      <c r="C235" s="11" t="s">
        <v>17</v>
      </c>
      <c r="D235" s="10" t="s">
        <v>163</v>
      </c>
      <c r="E235" s="34">
        <v>17702</v>
      </c>
    </row>
    <row r="236" spans="1:5" ht="26.4" x14ac:dyDescent="0.25">
      <c r="A236" s="44"/>
      <c r="B236" s="10" t="s">
        <v>164</v>
      </c>
      <c r="C236" s="11" t="s">
        <v>17</v>
      </c>
      <c r="D236" s="10" t="s">
        <v>164</v>
      </c>
      <c r="E236" s="34">
        <f>E234-E235</f>
        <v>4333.2999999999993</v>
      </c>
    </row>
    <row r="237" spans="1:5" ht="26.4" x14ac:dyDescent="0.25">
      <c r="A237" s="45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43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44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44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44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44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44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44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44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44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45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43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44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44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44"/>
      <c r="B251" s="10" t="s">
        <v>159</v>
      </c>
      <c r="C251" s="11" t="s">
        <v>17</v>
      </c>
      <c r="D251" s="10" t="s">
        <v>159</v>
      </c>
    </row>
    <row r="252" spans="1:5" x14ac:dyDescent="0.25">
      <c r="A252" s="44"/>
      <c r="B252" s="10" t="s">
        <v>160</v>
      </c>
      <c r="C252" s="11" t="s">
        <v>17</v>
      </c>
      <c r="D252" s="10" t="s">
        <v>160</v>
      </c>
    </row>
    <row r="253" spans="1:5" x14ac:dyDescent="0.25">
      <c r="A253" s="44"/>
      <c r="B253" s="10" t="s">
        <v>161</v>
      </c>
      <c r="C253" s="11" t="s">
        <v>17</v>
      </c>
      <c r="D253" s="10" t="s">
        <v>161</v>
      </c>
    </row>
    <row r="254" spans="1:5" ht="26.4" x14ac:dyDescent="0.25">
      <c r="A254" s="44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44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44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45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43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44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44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44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44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44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44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44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44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45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43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44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44"/>
      <c r="B270" s="10" t="s">
        <v>157</v>
      </c>
      <c r="C270" s="11" t="s">
        <v>158</v>
      </c>
      <c r="D270" s="10" t="s">
        <v>157</v>
      </c>
      <c r="E270" s="37">
        <v>6053.86</v>
      </c>
    </row>
    <row r="271" spans="1:5" x14ac:dyDescent="0.25">
      <c r="A271" s="44"/>
      <c r="B271" s="10" t="s">
        <v>159</v>
      </c>
      <c r="C271" s="11" t="s">
        <v>17</v>
      </c>
      <c r="D271" s="10" t="s">
        <v>159</v>
      </c>
      <c r="E271" s="34">
        <v>133909.76999999999</v>
      </c>
    </row>
    <row r="272" spans="1:5" x14ac:dyDescent="0.25">
      <c r="A272" s="44"/>
      <c r="B272" s="10" t="s">
        <v>160</v>
      </c>
      <c r="C272" s="11" t="s">
        <v>17</v>
      </c>
      <c r="D272" s="10" t="s">
        <v>160</v>
      </c>
      <c r="E272" s="34">
        <v>130772.71</v>
      </c>
    </row>
    <row r="273" spans="1:5" x14ac:dyDescent="0.25">
      <c r="A273" s="44"/>
      <c r="B273" s="10" t="s">
        <v>161</v>
      </c>
      <c r="C273" s="11" t="s">
        <v>17</v>
      </c>
      <c r="D273" s="10" t="s">
        <v>161</v>
      </c>
      <c r="E273" s="34">
        <f>E271-E272</f>
        <v>3137.0599999999831</v>
      </c>
    </row>
    <row r="274" spans="1:5" ht="26.4" x14ac:dyDescent="0.25">
      <c r="A274" s="44"/>
      <c r="B274" s="10" t="s">
        <v>162</v>
      </c>
      <c r="C274" s="11" t="s">
        <v>17</v>
      </c>
      <c r="D274" s="10" t="s">
        <v>162</v>
      </c>
      <c r="E274" s="34">
        <v>136800.29999999999</v>
      </c>
    </row>
    <row r="275" spans="1:5" ht="26.4" x14ac:dyDescent="0.25">
      <c r="A275" s="44"/>
      <c r="B275" s="10" t="s">
        <v>163</v>
      </c>
      <c r="C275" s="11" t="s">
        <v>17</v>
      </c>
      <c r="D275" s="10" t="s">
        <v>163</v>
      </c>
      <c r="E275" s="34">
        <v>130772</v>
      </c>
    </row>
    <row r="276" spans="1:5" ht="26.4" x14ac:dyDescent="0.25">
      <c r="A276" s="44"/>
      <c r="B276" s="10" t="s">
        <v>164</v>
      </c>
      <c r="C276" s="11" t="s">
        <v>17</v>
      </c>
      <c r="D276" s="10" t="s">
        <v>164</v>
      </c>
      <c r="E276" s="34">
        <f>E274-E275</f>
        <v>6028.2999999999884</v>
      </c>
    </row>
    <row r="277" spans="1:5" ht="26.4" x14ac:dyDescent="0.25">
      <c r="A277" s="45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43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44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44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44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44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44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44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44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44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45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43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x14ac:dyDescent="0.25">
      <c r="A289" s="44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customHeight="1" x14ac:dyDescent="0.25">
      <c r="A290" s="44"/>
      <c r="B290" s="10" t="s">
        <v>157</v>
      </c>
      <c r="C290" s="11" t="s">
        <v>158</v>
      </c>
      <c r="D290" s="10" t="s">
        <v>157</v>
      </c>
      <c r="E290" s="34">
        <v>9932.69</v>
      </c>
      <c r="F290" s="38"/>
    </row>
    <row r="291" spans="1:6" x14ac:dyDescent="0.25">
      <c r="A291" s="44"/>
      <c r="B291" s="10" t="s">
        <v>159</v>
      </c>
      <c r="C291" s="11" t="s">
        <v>17</v>
      </c>
      <c r="D291" s="10" t="s">
        <v>159</v>
      </c>
      <c r="E291" s="34">
        <v>139845.38</v>
      </c>
    </row>
    <row r="292" spans="1:6" x14ac:dyDescent="0.25">
      <c r="A292" s="44"/>
      <c r="B292" s="10" t="s">
        <v>160</v>
      </c>
      <c r="C292" s="11" t="s">
        <v>17</v>
      </c>
      <c r="D292" s="10" t="s">
        <v>160</v>
      </c>
      <c r="E292" s="34">
        <v>136569.26999999999</v>
      </c>
    </row>
    <row r="293" spans="1:6" x14ac:dyDescent="0.25">
      <c r="A293" s="44"/>
      <c r="B293" s="10" t="s">
        <v>161</v>
      </c>
      <c r="C293" s="11" t="s">
        <v>17</v>
      </c>
      <c r="D293" s="10" t="s">
        <v>161</v>
      </c>
      <c r="E293" s="34">
        <f>E291-E292</f>
        <v>3276.1100000000151</v>
      </c>
    </row>
    <row r="294" spans="1:6" ht="26.4" x14ac:dyDescent="0.25">
      <c r="A294" s="44"/>
      <c r="B294" s="10" t="s">
        <v>162</v>
      </c>
      <c r="C294" s="11" t="s">
        <v>17</v>
      </c>
      <c r="D294" s="10" t="s">
        <v>162</v>
      </c>
      <c r="E294" s="34">
        <v>143521</v>
      </c>
    </row>
    <row r="295" spans="1:6" ht="26.4" x14ac:dyDescent="0.25">
      <c r="A295" s="44"/>
      <c r="B295" s="10" t="s">
        <v>163</v>
      </c>
      <c r="C295" s="11" t="s">
        <v>17</v>
      </c>
      <c r="D295" s="10" t="s">
        <v>163</v>
      </c>
      <c r="E295" s="34">
        <v>136570</v>
      </c>
    </row>
    <row r="296" spans="1:6" ht="26.4" x14ac:dyDescent="0.25">
      <c r="A296" s="44"/>
      <c r="B296" s="10" t="s">
        <v>164</v>
      </c>
      <c r="C296" s="11" t="s">
        <v>17</v>
      </c>
      <c r="D296" s="10" t="s">
        <v>164</v>
      </c>
      <c r="E296" s="34">
        <f>E294-E295</f>
        <v>6951</v>
      </c>
    </row>
    <row r="297" spans="1:6" ht="26.4" x14ac:dyDescent="0.25">
      <c r="A297" s="45"/>
      <c r="B297" s="10" t="s">
        <v>165</v>
      </c>
      <c r="C297" s="11" t="s">
        <v>17</v>
      </c>
      <c r="D297" s="10" t="s">
        <v>165</v>
      </c>
      <c r="E297" s="19"/>
    </row>
    <row r="298" spans="1:6" x14ac:dyDescent="0.25">
      <c r="A298" s="43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x14ac:dyDescent="0.25">
      <c r="A299" s="44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customHeight="1" x14ac:dyDescent="0.25">
      <c r="A300" s="44"/>
      <c r="B300" s="10" t="s">
        <v>157</v>
      </c>
      <c r="C300" s="11" t="s">
        <v>158</v>
      </c>
      <c r="D300" s="10" t="s">
        <v>157</v>
      </c>
      <c r="E300" s="19"/>
    </row>
    <row r="301" spans="1:6" x14ac:dyDescent="0.25">
      <c r="A301" s="44"/>
      <c r="B301" s="10" t="s">
        <v>159</v>
      </c>
      <c r="C301" s="11" t="s">
        <v>17</v>
      </c>
      <c r="D301" s="10" t="s">
        <v>159</v>
      </c>
      <c r="E301" s="19"/>
    </row>
    <row r="302" spans="1:6" x14ac:dyDescent="0.25">
      <c r="A302" s="44"/>
      <c r="B302" s="10" t="s">
        <v>160</v>
      </c>
      <c r="C302" s="11" t="s">
        <v>17</v>
      </c>
      <c r="D302" s="10" t="s">
        <v>160</v>
      </c>
      <c r="E302" s="19"/>
    </row>
    <row r="303" spans="1:6" x14ac:dyDescent="0.25">
      <c r="A303" s="44"/>
      <c r="B303" s="10" t="s">
        <v>161</v>
      </c>
      <c r="C303" s="11" t="s">
        <v>17</v>
      </c>
      <c r="D303" s="10" t="s">
        <v>161</v>
      </c>
      <c r="E303" s="19"/>
    </row>
    <row r="304" spans="1:6" ht="26.4" x14ac:dyDescent="0.25">
      <c r="A304" s="44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44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44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45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43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44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44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44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44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44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44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44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44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45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6" t="s">
        <v>181</v>
      </c>
      <c r="B318" s="47"/>
      <c r="C318" s="47"/>
      <c r="D318" s="47"/>
      <c r="E318" s="48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6" t="s">
        <v>187</v>
      </c>
      <c r="B323" s="47"/>
      <c r="C323" s="47"/>
      <c r="D323" s="47"/>
      <c r="E323" s="48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16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2">
        <v>344732.41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7" right="0.7" top="0.75" bottom="0.75" header="0.3" footer="0.3"/>
  <pageSetup paperSize="9" scale="63" fitToHeight="100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2020-05-21T04:42:11Z</cp:lastPrinted>
  <dcterms:created xsi:type="dcterms:W3CDTF">2019-01-24T04:09:30Z</dcterms:created>
  <dcterms:modified xsi:type="dcterms:W3CDTF">2021-02-16T02:17:18Z</dcterms:modified>
</cp:coreProperties>
</file>